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30" windowWidth="19695" windowHeight="7365"/>
  </bookViews>
  <sheets>
    <sheet name="1Q 2017 MANCOM" sheetId="6" r:id="rId1"/>
  </sheets>
  <definedNames>
    <definedName name="_xlnm._FilterDatabase" localSheetId="0" hidden="1">'1Q 2017 MANCOM'!$A$10:$E$20</definedName>
    <definedName name="_xlnm.Print_Area" localSheetId="0">'1Q 2017 MANCOM'!$A$1:$E$36</definedName>
  </definedNames>
  <calcPr calcId="124519"/>
</workbook>
</file>

<file path=xl/calcChain.xml><?xml version="1.0" encoding="utf-8"?>
<calcChain xmlns="http://schemas.openxmlformats.org/spreadsheetml/2006/main">
  <c r="H24" i="6"/>
  <c r="D22"/>
  <c r="I20"/>
  <c r="H20"/>
  <c r="E20"/>
  <c r="E19"/>
  <c r="M18"/>
  <c r="E18"/>
  <c r="M17"/>
  <c r="L17"/>
  <c r="E17"/>
  <c r="M16"/>
  <c r="I16"/>
  <c r="E16"/>
  <c r="P15"/>
  <c r="O15"/>
  <c r="M15"/>
  <c r="E15"/>
  <c r="P14"/>
  <c r="O14"/>
  <c r="N14"/>
  <c r="M14"/>
  <c r="K14"/>
  <c r="K16" s="1"/>
  <c r="J14"/>
  <c r="E14"/>
  <c r="P13"/>
  <c r="O13"/>
  <c r="M13"/>
  <c r="E13"/>
  <c r="C13"/>
  <c r="P12"/>
  <c r="O12"/>
  <c r="M12"/>
  <c r="K12"/>
  <c r="E12"/>
  <c r="C12"/>
  <c r="P11"/>
  <c r="P16" s="1"/>
  <c r="O11"/>
  <c r="O16" s="1"/>
  <c r="M11"/>
  <c r="M19" s="1"/>
  <c r="E11"/>
  <c r="E22" s="1"/>
  <c r="C11"/>
  <c r="C22" s="1"/>
</calcChain>
</file>

<file path=xl/sharedStrings.xml><?xml version="1.0" encoding="utf-8"?>
<sst xmlns="http://schemas.openxmlformats.org/spreadsheetml/2006/main" count="33" uniqueCount="33">
  <si>
    <t>JOSEPHINE C. GOBOY</t>
  </si>
  <si>
    <t>OIC- City Accounting Department</t>
  </si>
  <si>
    <t>Total</t>
  </si>
  <si>
    <t>MANPOWER COMPLEMENT</t>
  </si>
  <si>
    <t>Republic of the Philippines</t>
  </si>
  <si>
    <r>
      <t xml:space="preserve">Budget Year </t>
    </r>
    <r>
      <rPr>
        <b/>
        <u/>
        <sz val="12"/>
        <color theme="1"/>
        <rFont val="Times New Roman"/>
        <family val="1"/>
      </rPr>
      <t>2017</t>
    </r>
  </si>
  <si>
    <r>
      <rPr>
        <b/>
        <u/>
        <sz val="12"/>
        <color theme="1"/>
        <rFont val="Times New Roman"/>
        <family val="1"/>
      </rPr>
      <t xml:space="preserve">1st </t>
    </r>
    <r>
      <rPr>
        <sz val="10"/>
        <color theme="1"/>
        <rFont val="Times New Roman"/>
        <family val="1"/>
      </rPr>
      <t>Quarter</t>
    </r>
  </si>
  <si>
    <r>
      <t xml:space="preserve">Province, </t>
    </r>
    <r>
      <rPr>
        <b/>
        <u/>
        <sz val="10"/>
        <color theme="1"/>
        <rFont val="Times New Roman"/>
        <family val="1"/>
      </rPr>
      <t>City</t>
    </r>
    <r>
      <rPr>
        <sz val="10"/>
        <color theme="1"/>
        <rFont val="Times New Roman"/>
        <family val="1"/>
      </rPr>
      <t xml:space="preserve"> or Municipality: </t>
    </r>
    <r>
      <rPr>
        <b/>
        <u/>
        <sz val="12"/>
        <color theme="1"/>
        <rFont val="Times New Roman"/>
        <family val="1"/>
      </rPr>
      <t>Malabon</t>
    </r>
  </si>
  <si>
    <t xml:space="preserve">Nature of Appointment or Employment
 </t>
  </si>
  <si>
    <t xml:space="preserve">Number </t>
  </si>
  <si>
    <t>Compensation and Other Benefits *</t>
  </si>
  <si>
    <t>Salaries and Wages</t>
  </si>
  <si>
    <t>Other Monetary Benefits</t>
  </si>
  <si>
    <t>I. Permanent</t>
  </si>
  <si>
    <t>II. Contractual with Appointment</t>
  </si>
  <si>
    <t>III. Casual</t>
  </si>
  <si>
    <t>IV. Job Order/ Contract of Service</t>
  </si>
  <si>
    <t>V. CMU Permanent</t>
  </si>
  <si>
    <t>VI. CMU (Admin) Contractual with Appointment</t>
  </si>
  <si>
    <t>VII. CMU (Teaching) Contractual with Appointment</t>
  </si>
  <si>
    <t>VIII. CMU (Lecturer) Job Order</t>
  </si>
  <si>
    <t>IX. CMPI (Lecturer) Job Order</t>
  </si>
  <si>
    <t>X. CMPI (Trainers)</t>
  </si>
  <si>
    <t xml:space="preserve">Grand Total </t>
  </si>
  <si>
    <t>*Subject to adjustment</t>
  </si>
  <si>
    <t>We hereby certify that we have reviewed the contents and hereby attest to the veracity and correctness of the data or information contained in this document.</t>
  </si>
  <si>
    <t>MA. CARIDAD M. SOCO</t>
  </si>
  <si>
    <t>ANTOLIN A. ORETA III</t>
  </si>
  <si>
    <t>OIC- Human Resource Mngt. &amp;Development Dept.</t>
  </si>
  <si>
    <t>City Mayor</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</si>
  <si>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</si>
  <si>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Times New Roman"/>
        <family val="1"/>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</si>
  <si>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Times New Roman"/>
        <family val="1"/>
      </rPr>
      <t xml:space="preserve"> (Source: Omnibus Rules Implementing Book V of E.O. No. 292 and Other Pertinent Civil Service Laws)</t>
    </r>
    <r>
      <rPr>
        <sz val="10"/>
        <color theme="1"/>
        <rFont val="Times New Roman"/>
        <family val="1"/>
      </rPr>
      <t xml:space="preserve">
</t>
    </r>
  </si>
</sst>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6" formatCode="_(* #,##0.000_);_(* \(#,##0.000\);_(* &quot;-&quot;??_);_(@_)"/>
    <numFmt numFmtId="169" formatCode="_(* #,##0_);_(* \(#,##0\);_(* &quot;-&quot;??_);_(@_)"/>
  </numFmts>
  <fonts count="27">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u/>
      <sz val="12"/>
      <color theme="1"/>
      <name val="Times New Roman"/>
      <family val="1"/>
    </font>
    <font>
      <sz val="10"/>
      <name val="Arial"/>
      <family val="2"/>
    </font>
    <font>
      <sz val="12"/>
      <name val="Times New Roman"/>
      <family val="1"/>
    </font>
    <font>
      <b/>
      <sz val="12"/>
      <name val="Times New Roman"/>
      <family val="1"/>
    </font>
    <font>
      <sz val="8"/>
      <color indexed="8"/>
      <name val="MS Sans Serif"/>
      <family val="2"/>
    </font>
    <font>
      <sz val="10"/>
      <color indexed="8"/>
      <name val="Arial"/>
      <family val="2"/>
    </font>
    <font>
      <i/>
      <sz val="11"/>
      <color indexed="8"/>
      <name val="Arial"/>
      <family val="2"/>
    </font>
    <font>
      <sz val="10"/>
      <color theme="1"/>
      <name val="Times New Roman"/>
      <family val="1"/>
    </font>
    <font>
      <b/>
      <sz val="18"/>
      <color theme="1"/>
      <name val="Times New Roman"/>
      <family val="1"/>
    </font>
    <font>
      <b/>
      <u/>
      <sz val="10"/>
      <color theme="1"/>
      <name val="Times New Roman"/>
      <family val="1"/>
    </font>
    <font>
      <b/>
      <sz val="10"/>
      <color theme="1"/>
      <name val="Times New Roman"/>
      <family val="1"/>
    </font>
    <font>
      <b/>
      <sz val="10"/>
      <name val="Times New Roman"/>
      <family val="1"/>
    </font>
    <font>
      <sz val="10"/>
      <name val="Times New Roman"/>
      <family val="1"/>
    </font>
    <font>
      <b/>
      <i/>
      <sz val="14"/>
      <color theme="1"/>
      <name val="Times New Roman"/>
      <family val="1"/>
    </font>
    <font>
      <b/>
      <sz val="14"/>
      <color theme="1"/>
      <name val="Times New Roman"/>
      <family val="1"/>
    </font>
    <font>
      <sz val="14"/>
      <color theme="1"/>
      <name val="Times New Roman"/>
      <family val="1"/>
    </font>
    <font>
      <sz val="5"/>
      <color theme="1"/>
      <name val="Times New Roman"/>
      <family val="1"/>
    </font>
    <font>
      <sz val="8"/>
      <color theme="1"/>
      <name val="Times New Roman"/>
      <family val="1"/>
    </font>
    <font>
      <sz val="11"/>
      <color theme="1"/>
      <name val="Times New Roman"/>
      <family val="1"/>
    </font>
    <font>
      <b/>
      <i/>
      <sz val="10"/>
      <color theme="1"/>
      <name val="Times New Roman"/>
      <family val="1"/>
    </font>
    <font>
      <i/>
      <sz val="10"/>
      <color theme="1"/>
      <name val="Times New Roman"/>
      <family val="1"/>
    </font>
    <font>
      <sz val="11"/>
      <color rgb="FF000000"/>
      <name val="Calibri"/>
      <family val="2"/>
      <charset val="204"/>
    </font>
    <font>
      <sz val="11"/>
      <color indexed="8"/>
      <name val="Calibri"/>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0">
    <xf numFmtId="0" fontId="0" fillId="0" borderId="0"/>
    <xf numFmtId="43" fontId="1" fillId="0" borderId="0" applyFont="0" applyFill="0" applyBorder="0" applyAlignment="0" applyProtection="0"/>
    <xf numFmtId="0" fontId="5" fillId="0" borderId="0"/>
    <xf numFmtId="0" fontId="5" fillId="0" borderId="2"/>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1" fillId="0" borderId="0"/>
    <xf numFmtId="0" fontId="9" fillId="0" borderId="0"/>
    <xf numFmtId="0" fontId="9" fillId="0" borderId="0"/>
    <xf numFmtId="0" fontId="9" fillId="0" borderId="0"/>
    <xf numFmtId="0" fontId="5" fillId="0" borderId="0"/>
    <xf numFmtId="0" fontId="9"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5" fillId="0" borderId="0"/>
    <xf numFmtId="0" fontId="9" fillId="0" borderId="0"/>
    <xf numFmtId="0" fontId="1" fillId="0" borderId="0"/>
    <xf numFmtId="0" fontId="1" fillId="0" borderId="0"/>
    <xf numFmtId="0" fontId="1" fillId="0" borderId="0"/>
    <xf numFmtId="0" fontId="1" fillId="0" borderId="0"/>
    <xf numFmtId="0" fontId="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5"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25" fillId="0" borderId="0"/>
    <xf numFmtId="0" fontId="26" fillId="0" borderId="0"/>
  </cellStyleXfs>
  <cellXfs count="66">
    <xf numFmtId="0" fontId="0" fillId="0" borderId="0" xfId="0"/>
    <xf numFmtId="0" fontId="11" fillId="0" borderId="9" xfId="0" applyFont="1" applyFill="1" applyBorder="1" applyAlignment="1">
      <alignment vertical="top"/>
    </xf>
    <xf numFmtId="0" fontId="11" fillId="0" borderId="3" xfId="0" applyFont="1" applyFill="1" applyBorder="1" applyAlignment="1">
      <alignment vertical="top"/>
    </xf>
    <xf numFmtId="0" fontId="11" fillId="0" borderId="8" xfId="0" applyFont="1" applyFill="1" applyBorder="1" applyAlignment="1">
      <alignment vertical="top"/>
    </xf>
    <xf numFmtId="0" fontId="11" fillId="0" borderId="0" xfId="0" applyFont="1" applyFill="1"/>
    <xf numFmtId="43" fontId="11" fillId="0" borderId="0" xfId="1" applyFont="1" applyFill="1"/>
    <xf numFmtId="0" fontId="11" fillId="0" borderId="12" xfId="0" applyFont="1" applyFill="1" applyBorder="1" applyAlignment="1">
      <alignment vertical="top"/>
    </xf>
    <xf numFmtId="0" fontId="11" fillId="0" borderId="1" xfId="0" applyFont="1" applyFill="1" applyBorder="1" applyAlignment="1">
      <alignment vertical="top"/>
    </xf>
    <xf numFmtId="0" fontId="11" fillId="0" borderId="13" xfId="0" applyFont="1" applyFill="1" applyBorder="1" applyAlignment="1">
      <alignment vertical="top"/>
    </xf>
    <xf numFmtId="0" fontId="14" fillId="0" borderId="2" xfId="0" applyFont="1" applyFill="1" applyBorder="1" applyAlignment="1">
      <alignment horizontal="center" vertical="center"/>
    </xf>
    <xf numFmtId="0" fontId="14"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 xfId="0" applyFont="1" applyFill="1" applyBorder="1" applyAlignment="1">
      <alignment horizontal="left" vertical="top" wrapText="1"/>
    </xf>
    <xf numFmtId="3" fontId="6" fillId="0" borderId="2" xfId="0" applyNumberFormat="1" applyFont="1" applyFill="1" applyBorder="1" applyAlignment="1">
      <alignment horizontal="center" vertical="top"/>
    </xf>
    <xf numFmtId="43" fontId="6" fillId="0" borderId="2" xfId="1" applyFont="1" applyFill="1" applyBorder="1" applyAlignment="1">
      <alignment horizontal="center" vertical="top"/>
    </xf>
    <xf numFmtId="43" fontId="2" fillId="0" borderId="2" xfId="0" applyNumberFormat="1" applyFont="1" applyFill="1" applyBorder="1" applyAlignment="1">
      <alignment horizontal="center" vertical="top"/>
    </xf>
    <xf numFmtId="0" fontId="3" fillId="0" borderId="2" xfId="0" applyFont="1" applyFill="1" applyBorder="1" applyAlignment="1">
      <alignment horizontal="left" vertical="top"/>
    </xf>
    <xf numFmtId="0" fontId="6" fillId="0" borderId="2" xfId="0" applyFont="1" applyFill="1" applyBorder="1" applyAlignment="1">
      <alignment horizontal="left" vertical="top"/>
    </xf>
    <xf numFmtId="43" fontId="6" fillId="0" borderId="2" xfId="1" applyFont="1" applyFill="1" applyBorder="1" applyAlignment="1">
      <alignment vertical="center"/>
    </xf>
    <xf numFmtId="0" fontId="16" fillId="0" borderId="0" xfId="0" applyFont="1" applyFill="1"/>
    <xf numFmtId="43" fontId="16" fillId="0" borderId="0" xfId="1" applyFont="1" applyFill="1"/>
    <xf numFmtId="43" fontId="11" fillId="0" borderId="0" xfId="1" applyFont="1" applyFill="1" applyAlignment="1">
      <alignment horizontal="left"/>
    </xf>
    <xf numFmtId="43" fontId="6" fillId="0" borderId="2" xfId="1" applyFont="1" applyFill="1" applyBorder="1" applyAlignment="1">
      <alignment vertical="top"/>
    </xf>
    <xf numFmtId="43" fontId="14" fillId="0" borderId="0" xfId="1" applyFont="1" applyFill="1"/>
    <xf numFmtId="43" fontId="7" fillId="0" borderId="2" xfId="0" applyNumberFormat="1" applyFont="1" applyFill="1" applyBorder="1" applyAlignment="1">
      <alignment horizontal="center" vertical="top"/>
    </xf>
    <xf numFmtId="0" fontId="17" fillId="0" borderId="2" xfId="0" applyFont="1" applyFill="1" applyBorder="1" applyAlignment="1">
      <alignment horizontal="center" vertical="top"/>
    </xf>
    <xf numFmtId="169" fontId="18" fillId="0" borderId="2" xfId="1" applyNumberFormat="1" applyFont="1" applyFill="1" applyBorder="1" applyAlignment="1">
      <alignment vertical="top"/>
    </xf>
    <xf numFmtId="43" fontId="18" fillId="0" borderId="2" xfId="0" applyNumberFormat="1" applyFont="1" applyFill="1" applyBorder="1" applyAlignment="1">
      <alignment vertical="top"/>
    </xf>
    <xf numFmtId="0" fontId="19" fillId="0" borderId="0" xfId="0" applyFont="1" applyFill="1"/>
    <xf numFmtId="43" fontId="19" fillId="0" borderId="0" xfId="1" applyFont="1" applyFill="1"/>
    <xf numFmtId="0" fontId="20" fillId="0" borderId="0" xfId="0" applyFont="1" applyFill="1" applyAlignment="1">
      <alignment horizontal="left" vertical="top" wrapText="1"/>
    </xf>
    <xf numFmtId="0" fontId="11" fillId="0" borderId="0" xfId="0" applyFont="1" applyFill="1" applyAlignment="1">
      <alignment vertical="top"/>
    </xf>
    <xf numFmtId="0" fontId="21" fillId="0" borderId="0" xfId="0" applyFont="1" applyFill="1" applyAlignment="1">
      <alignment horizontal="left" vertical="top" wrapText="1"/>
    </xf>
    <xf numFmtId="0" fontId="21" fillId="0" borderId="0" xfId="0" applyFont="1" applyFill="1" applyAlignment="1">
      <alignment vertical="top"/>
    </xf>
    <xf numFmtId="0" fontId="21" fillId="0" borderId="0" xfId="0" applyFont="1" applyFill="1"/>
    <xf numFmtId="43" fontId="21" fillId="0" borderId="0" xfId="1" applyFont="1" applyFill="1"/>
    <xf numFmtId="0" fontId="22"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vertical="top"/>
    </xf>
    <xf numFmtId="0" fontId="2"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18" fillId="0" borderId="0" xfId="0" applyFont="1" applyFill="1" applyBorder="1" applyAlignment="1">
      <alignment horizontal="center" vertical="top"/>
    </xf>
    <xf numFmtId="0" fontId="3" fillId="0" borderId="0" xfId="0" applyFont="1" applyFill="1" applyBorder="1" applyAlignment="1">
      <alignment horizontal="center" vertical="top"/>
    </xf>
    <xf numFmtId="0" fontId="23" fillId="0" borderId="0" xfId="0" applyFont="1" applyFill="1" applyAlignment="1">
      <alignment vertical="top"/>
    </xf>
    <xf numFmtId="0" fontId="11" fillId="0" borderId="0" xfId="0" applyFont="1" applyFill="1" applyAlignment="1">
      <alignment horizontal="left"/>
    </xf>
    <xf numFmtId="0" fontId="22" fillId="0" borderId="0" xfId="0" applyFont="1" applyFill="1" applyAlignment="1">
      <alignment horizontal="left"/>
    </xf>
    <xf numFmtId="0" fontId="11" fillId="0" borderId="0" xfId="0" applyFont="1" applyFill="1" applyAlignment="1">
      <alignment horizontal="left" vertical="top" wrapText="1"/>
    </xf>
    <xf numFmtId="0" fontId="12" fillId="0" borderId="10" xfId="0" applyFont="1" applyFill="1" applyBorder="1" applyAlignment="1">
      <alignment horizontal="center" vertical="top"/>
    </xf>
    <xf numFmtId="0" fontId="12" fillId="0" borderId="0" xfId="0" applyFont="1" applyFill="1" applyBorder="1" applyAlignment="1">
      <alignment horizontal="center" vertical="top"/>
    </xf>
    <xf numFmtId="0" fontId="12" fillId="0" borderId="11" xfId="0" applyFont="1" applyFill="1" applyBorder="1" applyAlignment="1">
      <alignment horizontal="center" vertical="top"/>
    </xf>
    <xf numFmtId="0" fontId="11" fillId="0" borderId="10" xfId="0" applyFont="1" applyFill="1" applyBorder="1" applyAlignment="1">
      <alignment horizontal="center" vertical="top"/>
    </xf>
    <xf numFmtId="0" fontId="11" fillId="0" borderId="0" xfId="0" applyFont="1" applyFill="1" applyBorder="1" applyAlignment="1">
      <alignment horizontal="center" vertical="top"/>
    </xf>
    <xf numFmtId="0" fontId="11" fillId="0" borderId="11" xfId="0" applyFont="1" applyFill="1" applyBorder="1" applyAlignment="1">
      <alignment horizontal="center" vertical="top"/>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11" xfId="0" applyFont="1" applyFill="1" applyBorder="1" applyAlignment="1">
      <alignment horizontal="center" vertical="top"/>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cellXfs>
  <cellStyles count="140">
    <cellStyle name="4" xfId="3"/>
    <cellStyle name="Comma" xfId="1" builtinId="3"/>
    <cellStyle name="Comma 10" xfId="40"/>
    <cellStyle name="Comma 11" xfId="41"/>
    <cellStyle name="Comma 12" xfId="42"/>
    <cellStyle name="Comma 12 2" xfId="43"/>
    <cellStyle name="Comma 13" xfId="122"/>
    <cellStyle name="Comma 16" xfId="123"/>
    <cellStyle name="Comma 17" xfId="124"/>
    <cellStyle name="Comma 18" xfId="125"/>
    <cellStyle name="Comma 2" xfId="4"/>
    <cellStyle name="Comma 2 2" xfId="5"/>
    <cellStyle name="Comma 2 2 2" xfId="6"/>
    <cellStyle name="Comma 2 3" xfId="7"/>
    <cellStyle name="Comma 2 4" xfId="8"/>
    <cellStyle name="Comma 2 5" xfId="9"/>
    <cellStyle name="Comma 2 6" xfId="10"/>
    <cellStyle name="Comma 2 7" xfId="11"/>
    <cellStyle name="Comma 2 8" xfId="12"/>
    <cellStyle name="Comma 3" xfId="13"/>
    <cellStyle name="Comma 3 2" xfId="14"/>
    <cellStyle name="Comma 4" xfId="15"/>
    <cellStyle name="Comma 4 2" xfId="16"/>
    <cellStyle name="Comma 4 3" xfId="17"/>
    <cellStyle name="Comma 4 4" xfId="18"/>
    <cellStyle name="Comma 4 5" xfId="19"/>
    <cellStyle name="Comma 4 6" xfId="20"/>
    <cellStyle name="Comma 4 7" xfId="21"/>
    <cellStyle name="Comma 5" xfId="22"/>
    <cellStyle name="Comma 6" xfId="44"/>
    <cellStyle name="Comma 6 2" xfId="45"/>
    <cellStyle name="Comma 7" xfId="46"/>
    <cellStyle name="Comma 8" xfId="47"/>
    <cellStyle name="Comma 9" xfId="48"/>
    <cellStyle name="Comma 9 2" xfId="91"/>
    <cellStyle name="Comma 9 2 2" xfId="92"/>
    <cellStyle name="Comma 9 2 3" xfId="93"/>
    <cellStyle name="Comma 9 2 4" xfId="94"/>
    <cellStyle name="Comma 9 2 5" xfId="95"/>
    <cellStyle name="Comma 9 3" xfId="96"/>
    <cellStyle name="Comma 9 4" xfId="97"/>
    <cellStyle name="Comma 9 5" xfId="98"/>
    <cellStyle name="Comma 9 6" xfId="99"/>
    <cellStyle name="Currency 2" xfId="23"/>
    <cellStyle name="Currency 2 2" xfId="24"/>
    <cellStyle name="Normal" xfId="0" builtinId="0"/>
    <cellStyle name="Normal 10" xfId="49"/>
    <cellStyle name="Normal 10 2" xfId="50"/>
    <cellStyle name="Normal 10 3" xfId="51"/>
    <cellStyle name="Normal 10 3 2" xfId="52"/>
    <cellStyle name="Normal 10 3 3" xfId="53"/>
    <cellStyle name="Normal 10 3 3 2" xfId="54"/>
    <cellStyle name="Normal 10 3 4" xfId="55"/>
    <cellStyle name="Normal 10 3 5" xfId="56"/>
    <cellStyle name="Normal 11" xfId="57"/>
    <cellStyle name="Normal 12" xfId="58"/>
    <cellStyle name="Normal 13" xfId="59"/>
    <cellStyle name="Normal 13 2" xfId="100"/>
    <cellStyle name="Normal 13 3" xfId="101"/>
    <cellStyle name="Normal 13 4" xfId="102"/>
    <cellStyle name="Normal 13 5" xfId="103"/>
    <cellStyle name="Normal 14" xfId="60"/>
    <cellStyle name="Normal 14 2" xfId="104"/>
    <cellStyle name="Normal 14 3" xfId="105"/>
    <cellStyle name="Normal 14 4" xfId="106"/>
    <cellStyle name="Normal 14 5" xfId="107"/>
    <cellStyle name="Normal 15" xfId="61"/>
    <cellStyle name="Normal 15 2" xfId="62"/>
    <cellStyle name="Normal 15 2 2" xfId="63"/>
    <cellStyle name="Normal 15 3" xfId="64"/>
    <cellStyle name="Normal 15 4" xfId="65"/>
    <cellStyle name="Normal 15 5" xfId="108"/>
    <cellStyle name="Normal 16" xfId="109"/>
    <cellStyle name="Normal 16 2" xfId="110"/>
    <cellStyle name="Normal 16 3" xfId="111"/>
    <cellStyle name="Normal 16 4" xfId="112"/>
    <cellStyle name="Normal 16 5" xfId="113"/>
    <cellStyle name="Normal 17" xfId="66"/>
    <cellStyle name="Normal 17 2" xfId="114"/>
    <cellStyle name="Normal 17 3" xfId="115"/>
    <cellStyle name="Normal 17 4" xfId="116"/>
    <cellStyle name="Normal 17 5" xfId="117"/>
    <cellStyle name="Normal 18" xfId="126"/>
    <cellStyle name="Normal 19" xfId="25"/>
    <cellStyle name="Normal 2" xfId="2"/>
    <cellStyle name="Normal 2 2" xfId="26"/>
    <cellStyle name="Normal 2 2 2" xfId="27"/>
    <cellStyle name="Normal 2 2 2 2" xfId="67"/>
    <cellStyle name="Normal 2 2 3" xfId="28"/>
    <cellStyle name="Normal 2 2 4" xfId="29"/>
    <cellStyle name="Normal 2 3" xfId="30"/>
    <cellStyle name="Normal 2 4" xfId="31"/>
    <cellStyle name="Normal 2 5" xfId="127"/>
    <cellStyle name="Normal 20" xfId="128"/>
    <cellStyle name="Normal 21" xfId="129"/>
    <cellStyle name="Normal 22" xfId="130"/>
    <cellStyle name="Normal 23" xfId="131"/>
    <cellStyle name="Normal 24" xfId="132"/>
    <cellStyle name="Normal 25" xfId="133"/>
    <cellStyle name="Normal 26" xfId="134"/>
    <cellStyle name="Normal 27" xfId="135"/>
    <cellStyle name="Normal 28" xfId="136"/>
    <cellStyle name="Normal 29" xfId="137"/>
    <cellStyle name="Normal 3" xfId="32"/>
    <cellStyle name="Normal 3 2" xfId="68"/>
    <cellStyle name="Normal 3 2 2" xfId="69"/>
    <cellStyle name="Normal 3 2 3" xfId="70"/>
    <cellStyle name="Normal 3 2 3 2" xfId="71"/>
    <cellStyle name="Normal 3 2 3 3" xfId="72"/>
    <cellStyle name="Normal 3 2 3 3 2" xfId="73"/>
    <cellStyle name="Normal 3 2 3 3 2 2" xfId="74"/>
    <cellStyle name="Normal 3 2 4" xfId="75"/>
    <cellStyle name="Normal 3 3" xfId="76"/>
    <cellStyle name="Normal 3 3 2" xfId="77"/>
    <cellStyle name="Normal 3 3 3" xfId="78"/>
    <cellStyle name="Normal 3 3 4" xfId="79"/>
    <cellStyle name="Normal 3 3 4 2" xfId="80"/>
    <cellStyle name="Normal 3 3 5" xfId="81"/>
    <cellStyle name="Normal 3 4" xfId="82"/>
    <cellStyle name="Normal 3 5" xfId="83"/>
    <cellStyle name="Normal 3 6" xfId="84"/>
    <cellStyle name="Normal 3 7" xfId="85"/>
    <cellStyle name="Normal 3 7 2" xfId="86"/>
    <cellStyle name="Normal 3 7 2 2" xfId="87"/>
    <cellStyle name="Normal 3 8" xfId="88"/>
    <cellStyle name="Normal 3 8 2" xfId="89"/>
    <cellStyle name="Normal 30" xfId="138"/>
    <cellStyle name="Normal 4" xfId="33"/>
    <cellStyle name="Normal 5" xfId="34"/>
    <cellStyle name="Normal 5 2" xfId="90"/>
    <cellStyle name="Normal 6" xfId="35"/>
    <cellStyle name="Normal 65" xfId="139"/>
    <cellStyle name="Normal 7" xfId="36"/>
    <cellStyle name="Normal 8" xfId="37"/>
    <cellStyle name="Normal 8 2" xfId="118"/>
    <cellStyle name="Normal 8 3" xfId="119"/>
    <cellStyle name="Normal 8 4" xfId="120"/>
    <cellStyle name="Normal 8 5" xfId="121"/>
    <cellStyle name="Normal 9" xfId="38"/>
    <cellStyle name="Normal 9 2" xfId="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40821</xdr:colOff>
      <xdr:row>27</xdr:row>
      <xdr:rowOff>54428</xdr:rowOff>
    </xdr:from>
    <xdr:to>
      <xdr:col>5</xdr:col>
      <xdr:colOff>27214</xdr:colOff>
      <xdr:row>32</xdr:row>
      <xdr:rowOff>70212</xdr:rowOff>
    </xdr:to>
    <xdr:pic>
      <xdr:nvPicPr>
        <xdr:cNvPr id="2" name="Picture 1" descr="1Q 2017 MANCOM SIG.jpg"/>
        <xdr:cNvPicPr>
          <a:picLocks noChangeAspect="1"/>
        </xdr:cNvPicPr>
      </xdr:nvPicPr>
      <xdr:blipFill>
        <a:blip xmlns:r="http://schemas.openxmlformats.org/officeDocument/2006/relationships" r:embed="rId1"/>
        <a:stretch>
          <a:fillRect/>
        </a:stretch>
      </xdr:blipFill>
      <xdr:spPr>
        <a:xfrm>
          <a:off x="40821" y="5255078"/>
          <a:ext cx="9901918" cy="1015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pageSetUpPr fitToPage="1"/>
  </sheetPr>
  <dimension ref="A1:Q36"/>
  <sheetViews>
    <sheetView tabSelected="1" zoomScale="70" zoomScaleNormal="70" workbookViewId="0">
      <selection activeCell="B23" sqref="B23"/>
    </sheetView>
  </sheetViews>
  <sheetFormatPr defaultRowHeight="12.75" outlineLevelCol="1"/>
  <cols>
    <col min="1" max="1" width="52.28515625" style="4" customWidth="1"/>
    <col min="2" max="2" width="9.42578125" style="4" customWidth="1"/>
    <col min="3" max="3" width="26.42578125" style="4" customWidth="1"/>
    <col min="4" max="4" width="28.140625" style="4" customWidth="1"/>
    <col min="5" max="5" width="32.42578125" style="4" customWidth="1"/>
    <col min="6" max="7" width="9.140625" style="4"/>
    <col min="8" max="8" width="19.28515625" style="4" hidden="1" customWidth="1" outlineLevel="1"/>
    <col min="9" max="9" width="24" style="5" hidden="1" customWidth="1" outlineLevel="1"/>
    <col min="10" max="10" width="10.5703125" style="5" hidden="1" customWidth="1" outlineLevel="1"/>
    <col min="11" max="11" width="10.140625" style="5" hidden="1" customWidth="1" outlineLevel="1"/>
    <col min="12" max="12" width="12.5703125" style="5" hidden="1" customWidth="1" outlineLevel="1"/>
    <col min="13" max="13" width="11.5703125" style="5" hidden="1" customWidth="1" outlineLevel="1"/>
    <col min="14" max="14" width="12.140625" style="5" hidden="1" customWidth="1" outlineLevel="1"/>
    <col min="15" max="15" width="11.140625" style="5" hidden="1" customWidth="1" outlineLevel="1"/>
    <col min="16" max="16" width="10.5703125" style="5" hidden="1" customWidth="1" outlineLevel="1"/>
    <col min="17" max="17" width="9.140625" style="4" collapsed="1"/>
    <col min="18" max="16384" width="9.140625" style="4"/>
  </cols>
  <sheetData>
    <row r="1" spans="1:16">
      <c r="A1" s="1"/>
      <c r="B1" s="2"/>
      <c r="C1" s="2"/>
      <c r="D1" s="2"/>
      <c r="E1" s="3"/>
    </row>
    <row r="2" spans="1:16" ht="22.5">
      <c r="A2" s="49" t="s">
        <v>3</v>
      </c>
      <c r="B2" s="50"/>
      <c r="C2" s="50"/>
      <c r="D2" s="50"/>
      <c r="E2" s="51"/>
    </row>
    <row r="3" spans="1:16">
      <c r="A3" s="52" t="s">
        <v>4</v>
      </c>
      <c r="B3" s="53"/>
      <c r="C3" s="53"/>
      <c r="D3" s="53"/>
      <c r="E3" s="54"/>
    </row>
    <row r="4" spans="1:16" ht="15.75">
      <c r="A4" s="55" t="s">
        <v>5</v>
      </c>
      <c r="B4" s="56"/>
      <c r="C4" s="56"/>
      <c r="D4" s="56"/>
      <c r="E4" s="57"/>
    </row>
    <row r="5" spans="1:16" ht="15.75">
      <c r="A5" s="52" t="s">
        <v>6</v>
      </c>
      <c r="B5" s="53"/>
      <c r="C5" s="53"/>
      <c r="D5" s="53"/>
      <c r="E5" s="54"/>
    </row>
    <row r="6" spans="1:16" ht="15.75">
      <c r="A6" s="52" t="s">
        <v>7</v>
      </c>
      <c r="B6" s="53"/>
      <c r="C6" s="53"/>
      <c r="D6" s="53"/>
      <c r="E6" s="54"/>
    </row>
    <row r="7" spans="1:16" ht="11.25" customHeight="1">
      <c r="A7" s="6"/>
      <c r="B7" s="7"/>
      <c r="C7" s="7"/>
      <c r="D7" s="7"/>
      <c r="E7" s="8"/>
    </row>
    <row r="8" spans="1:16" ht="17.25" customHeight="1">
      <c r="A8" s="58" t="s">
        <v>8</v>
      </c>
      <c r="B8" s="60" t="s">
        <v>9</v>
      </c>
      <c r="C8" s="62" t="s">
        <v>10</v>
      </c>
      <c r="D8" s="63"/>
      <c r="E8" s="64" t="s">
        <v>2</v>
      </c>
    </row>
    <row r="9" spans="1:16" ht="18" customHeight="1">
      <c r="A9" s="59"/>
      <c r="B9" s="61"/>
      <c r="C9" s="9" t="s">
        <v>11</v>
      </c>
      <c r="D9" s="9" t="s">
        <v>12</v>
      </c>
      <c r="E9" s="65"/>
    </row>
    <row r="10" spans="1:16" ht="8.25" customHeight="1">
      <c r="A10" s="10"/>
      <c r="B10" s="11"/>
      <c r="C10" s="9"/>
      <c r="D10" s="9"/>
      <c r="E10" s="12"/>
    </row>
    <row r="11" spans="1:16" ht="15.75">
      <c r="A11" s="13" t="s">
        <v>13</v>
      </c>
      <c r="B11" s="14">
        <v>701</v>
      </c>
      <c r="C11" s="15">
        <f>47123031+1185315</f>
        <v>48308346</v>
      </c>
      <c r="D11" s="15">
        <v>13828102.66</v>
      </c>
      <c r="E11" s="16">
        <f>SUM(C11:D11)</f>
        <v>62136448.659999996</v>
      </c>
      <c r="H11" s="5">
        <v>3950000</v>
      </c>
      <c r="I11" s="5">
        <v>788000</v>
      </c>
      <c r="J11" s="5">
        <v>26192</v>
      </c>
      <c r="K11" s="5">
        <v>6000</v>
      </c>
      <c r="L11" s="5">
        <v>124300</v>
      </c>
      <c r="M11" s="5">
        <f>84000+84000+82000</f>
        <v>250000</v>
      </c>
      <c r="N11" s="5">
        <v>326292</v>
      </c>
      <c r="O11" s="5">
        <f>24000*3</f>
        <v>72000</v>
      </c>
      <c r="P11" s="5">
        <f>14000*3</f>
        <v>42000</v>
      </c>
    </row>
    <row r="12" spans="1:16" ht="15.75">
      <c r="A12" s="13" t="s">
        <v>14</v>
      </c>
      <c r="B12" s="14">
        <v>773</v>
      </c>
      <c r="C12" s="15">
        <f>141375+149526+149526</f>
        <v>440427</v>
      </c>
      <c r="D12" s="15">
        <v>103813.73999999999</v>
      </c>
      <c r="E12" s="16">
        <f t="shared" ref="E12:E20" si="0">SUM(C12:D12)</f>
        <v>544240.74</v>
      </c>
      <c r="H12" s="5">
        <v>1037200</v>
      </c>
      <c r="I12" s="5">
        <v>469445.88</v>
      </c>
      <c r="J12" s="5">
        <v>27565</v>
      </c>
      <c r="K12" s="5">
        <f>3143.04+3307.8+3307.8</f>
        <v>9758.64</v>
      </c>
      <c r="L12" s="5">
        <v>143376</v>
      </c>
      <c r="M12" s="5">
        <f>56120.76+58707.72+57249.12</f>
        <v>172077.6</v>
      </c>
      <c r="N12" s="5">
        <v>344252</v>
      </c>
      <c r="O12" s="5">
        <f>39155.04+41310+41310</f>
        <v>121775.04000000001</v>
      </c>
      <c r="P12" s="5">
        <f>16965+17943.12+17943.12</f>
        <v>52851.239999999991</v>
      </c>
    </row>
    <row r="13" spans="1:16" ht="15.75">
      <c r="A13" s="17" t="s">
        <v>15</v>
      </c>
      <c r="B13" s="14">
        <v>203</v>
      </c>
      <c r="C13" s="15">
        <f>3912049+68287</f>
        <v>3980336</v>
      </c>
      <c r="D13" s="15">
        <v>1389315.1099999999</v>
      </c>
      <c r="E13" s="16">
        <f t="shared" si="0"/>
        <v>5369651.1099999994</v>
      </c>
      <c r="H13" s="5">
        <v>1037200</v>
      </c>
      <c r="I13" s="5">
        <v>39400</v>
      </c>
      <c r="J13" s="5">
        <v>27565</v>
      </c>
      <c r="K13" s="5">
        <v>300</v>
      </c>
      <c r="L13" s="5">
        <v>143376</v>
      </c>
      <c r="M13" s="5">
        <f>4200+4200+4100</f>
        <v>12500</v>
      </c>
      <c r="N13" s="5">
        <v>344252</v>
      </c>
      <c r="O13" s="5">
        <f>1200*3</f>
        <v>3600</v>
      </c>
      <c r="P13" s="5">
        <f>700*3</f>
        <v>2100</v>
      </c>
    </row>
    <row r="14" spans="1:16" ht="15.75">
      <c r="A14" s="17" t="s">
        <v>16</v>
      </c>
      <c r="B14" s="14">
        <v>954</v>
      </c>
      <c r="C14" s="15">
        <v>13844636.359999985</v>
      </c>
      <c r="D14" s="15">
        <v>0</v>
      </c>
      <c r="E14" s="16">
        <f t="shared" si="0"/>
        <v>13844636.359999985</v>
      </c>
      <c r="H14" s="5">
        <v>581575</v>
      </c>
      <c r="I14" s="5">
        <v>44925</v>
      </c>
      <c r="J14" s="5">
        <f>SUM(J11:J13)</f>
        <v>81322</v>
      </c>
      <c r="K14" s="5">
        <f>325+337.5+337.5</f>
        <v>1000</v>
      </c>
      <c r="L14" s="5">
        <v>467673</v>
      </c>
      <c r="M14" s="5">
        <f>5462.5+5837.5+5687.5</f>
        <v>16987.5</v>
      </c>
      <c r="N14" s="5">
        <f>SUM(N11:N13)</f>
        <v>1014796</v>
      </c>
      <c r="O14" s="5">
        <f>4000+4225+4225</f>
        <v>12450</v>
      </c>
      <c r="P14" s="5">
        <f>1587.5*3</f>
        <v>4762.5</v>
      </c>
    </row>
    <row r="15" spans="1:16" s="20" customFormat="1" ht="15.75">
      <c r="A15" s="18" t="s">
        <v>17</v>
      </c>
      <c r="B15" s="14">
        <v>1</v>
      </c>
      <c r="C15" s="19">
        <v>81322</v>
      </c>
      <c r="D15" s="15">
        <v>17358.64</v>
      </c>
      <c r="E15" s="16">
        <f t="shared" si="0"/>
        <v>98680.639999999999</v>
      </c>
      <c r="H15" s="5">
        <v>563000</v>
      </c>
      <c r="I15" s="21">
        <v>38673.33</v>
      </c>
      <c r="J15" s="21"/>
      <c r="K15" s="21">
        <v>300</v>
      </c>
      <c r="L15" s="21">
        <v>489231</v>
      </c>
      <c r="M15" s="21">
        <f>4147.8+4198.1+4098.1</f>
        <v>12444.000000000002</v>
      </c>
      <c r="N15" s="21"/>
      <c r="O15" s="21">
        <f>1200*3</f>
        <v>3600</v>
      </c>
      <c r="P15" s="21">
        <f>700*3</f>
        <v>2100</v>
      </c>
    </row>
    <row r="16" spans="1:16" ht="15.75">
      <c r="A16" s="18" t="s">
        <v>18</v>
      </c>
      <c r="B16" s="14">
        <v>44</v>
      </c>
      <c r="C16" s="19">
        <v>1845032</v>
      </c>
      <c r="D16" s="19">
        <v>572009.1</v>
      </c>
      <c r="E16" s="16">
        <f t="shared" si="0"/>
        <v>2417041.1</v>
      </c>
      <c r="H16" s="5">
        <v>5644622.5999999996</v>
      </c>
      <c r="I16" s="5">
        <f>SUM(I11:I15)</f>
        <v>1380444.21</v>
      </c>
      <c r="K16" s="5">
        <f>SUM(K11:K15)</f>
        <v>17358.64</v>
      </c>
      <c r="L16" s="5">
        <v>477076</v>
      </c>
      <c r="M16" s="5">
        <f>16000*3</f>
        <v>48000</v>
      </c>
      <c r="O16" s="5">
        <f>SUM(O11:O15)</f>
        <v>213425.04</v>
      </c>
      <c r="P16" s="5">
        <f>SUM(P11:P15)</f>
        <v>103813.73999999999</v>
      </c>
    </row>
    <row r="17" spans="1:16" ht="15.75">
      <c r="A17" s="18" t="s">
        <v>19</v>
      </c>
      <c r="B17" s="14">
        <v>12</v>
      </c>
      <c r="C17" s="19">
        <v>1014796</v>
      </c>
      <c r="D17" s="19">
        <v>213425.04</v>
      </c>
      <c r="E17" s="16">
        <f t="shared" si="0"/>
        <v>1228221.04</v>
      </c>
      <c r="H17" s="22">
        <v>197100</v>
      </c>
      <c r="I17" s="5">
        <v>8194.44</v>
      </c>
      <c r="L17" s="5">
        <f>SUM(L11:L16)</f>
        <v>1845032</v>
      </c>
      <c r="M17" s="5">
        <f>4000*3</f>
        <v>12000</v>
      </c>
    </row>
    <row r="18" spans="1:16" ht="15.75">
      <c r="A18" s="18" t="s">
        <v>20</v>
      </c>
      <c r="B18" s="14">
        <v>112</v>
      </c>
      <c r="C18" s="19">
        <v>4150886.8999999994</v>
      </c>
      <c r="D18" s="19">
        <v>0</v>
      </c>
      <c r="E18" s="16">
        <f t="shared" si="0"/>
        <v>4150886.8999999994</v>
      </c>
      <c r="H18" s="5">
        <v>474112.5</v>
      </c>
      <c r="I18" s="5">
        <v>12.5</v>
      </c>
      <c r="M18" s="5">
        <f>16000*3</f>
        <v>48000</v>
      </c>
    </row>
    <row r="19" spans="1:16" ht="15.75">
      <c r="A19" s="17" t="s">
        <v>21</v>
      </c>
      <c r="B19" s="14">
        <v>33</v>
      </c>
      <c r="C19" s="15">
        <v>600229</v>
      </c>
      <c r="D19" s="23">
        <v>0</v>
      </c>
      <c r="E19" s="16">
        <f t="shared" si="0"/>
        <v>600229</v>
      </c>
      <c r="H19" s="5">
        <v>196876.19</v>
      </c>
      <c r="I19" s="5">
        <v>663.96</v>
      </c>
      <c r="M19" s="5">
        <f>SUM(M11:M18)</f>
        <v>572009.1</v>
      </c>
    </row>
    <row r="20" spans="1:16" ht="15.75">
      <c r="A20" s="17" t="s">
        <v>22</v>
      </c>
      <c r="B20" s="14">
        <v>3</v>
      </c>
      <c r="C20" s="23">
        <v>317760.32999999996</v>
      </c>
      <c r="D20" s="15">
        <v>0</v>
      </c>
      <c r="E20" s="16">
        <f t="shared" si="0"/>
        <v>317760.32999999996</v>
      </c>
      <c r="H20" s="24">
        <f>SUM(H11:H19)</f>
        <v>13681686.289999999</v>
      </c>
      <c r="I20" s="5">
        <f>SUM(I16:I19)</f>
        <v>1389315.1099999999</v>
      </c>
    </row>
    <row r="21" spans="1:16" ht="15.75">
      <c r="A21" s="17"/>
      <c r="B21" s="14"/>
      <c r="C21" s="23"/>
      <c r="D21" s="15"/>
      <c r="E21" s="25"/>
      <c r="H21" s="5">
        <v>142172.64000000001</v>
      </c>
    </row>
    <row r="22" spans="1:16" s="29" customFormat="1" ht="19.5">
      <c r="A22" s="26" t="s">
        <v>23</v>
      </c>
      <c r="B22" s="27">
        <v>2066</v>
      </c>
      <c r="C22" s="28">
        <f>SUM(C11:C21)</f>
        <v>74583771.589999989</v>
      </c>
      <c r="D22" s="28">
        <f t="shared" ref="D22:E22" si="1">SUM(D11:D21)</f>
        <v>16124024.289999999</v>
      </c>
      <c r="E22" s="28">
        <f t="shared" si="1"/>
        <v>90707795.87999998</v>
      </c>
      <c r="G22" s="4"/>
      <c r="H22" s="5">
        <v>4037.5</v>
      </c>
      <c r="I22" s="30"/>
      <c r="J22" s="30"/>
      <c r="K22" s="30"/>
      <c r="L22" s="30"/>
      <c r="M22" s="30"/>
      <c r="N22" s="30"/>
      <c r="O22" s="30"/>
      <c r="P22" s="30"/>
    </row>
    <row r="23" spans="1:16">
      <c r="A23" s="31" t="s">
        <v>24</v>
      </c>
      <c r="B23" s="31"/>
      <c r="C23" s="31"/>
      <c r="D23" s="31"/>
      <c r="E23" s="32"/>
      <c r="H23" s="5">
        <v>206.23</v>
      </c>
    </row>
    <row r="24" spans="1:16" s="35" customFormat="1">
      <c r="A24" s="33"/>
      <c r="B24" s="33"/>
      <c r="C24" s="33"/>
      <c r="D24" s="33"/>
      <c r="E24" s="34"/>
      <c r="G24" s="4"/>
      <c r="H24" s="24">
        <f>SUM(H20:H23)</f>
        <v>13828102.66</v>
      </c>
      <c r="I24" s="36"/>
      <c r="J24" s="36"/>
      <c r="K24" s="36"/>
      <c r="L24" s="36"/>
      <c r="M24" s="36"/>
      <c r="N24" s="36"/>
      <c r="O24" s="36"/>
      <c r="P24" s="36"/>
    </row>
    <row r="25" spans="1:16" s="35" customFormat="1">
      <c r="A25" s="33"/>
      <c r="B25" s="33"/>
      <c r="C25" s="33"/>
      <c r="D25" s="33"/>
      <c r="E25" s="34"/>
      <c r="G25" s="4"/>
      <c r="H25" s="24"/>
      <c r="I25" s="36"/>
      <c r="J25" s="36"/>
      <c r="K25" s="36"/>
      <c r="L25" s="36"/>
      <c r="M25" s="36"/>
      <c r="N25" s="36"/>
      <c r="O25" s="36"/>
      <c r="P25" s="36"/>
    </row>
    <row r="26" spans="1:16" ht="12.75" customHeight="1">
      <c r="A26" s="37" t="s">
        <v>25</v>
      </c>
      <c r="B26" s="38"/>
      <c r="C26" s="38"/>
      <c r="D26" s="38"/>
      <c r="E26" s="39"/>
    </row>
    <row r="27" spans="1:16" ht="15.75">
      <c r="A27" s="38"/>
      <c r="B27" s="38"/>
      <c r="C27" s="38"/>
      <c r="D27" s="38"/>
      <c r="E27" s="39"/>
    </row>
    <row r="28" spans="1:16" ht="15.75">
      <c r="A28" s="39"/>
      <c r="B28" s="39"/>
      <c r="C28" s="39"/>
      <c r="D28" s="39"/>
      <c r="E28" s="39"/>
    </row>
    <row r="29" spans="1:16" ht="15.75">
      <c r="A29" s="39"/>
      <c r="B29" s="39"/>
      <c r="C29" s="39"/>
      <c r="D29" s="39"/>
      <c r="E29" s="39"/>
    </row>
    <row r="30" spans="1:16" ht="18.75">
      <c r="A30" s="40" t="s">
        <v>26</v>
      </c>
      <c r="B30" s="41"/>
      <c r="C30" s="40" t="s">
        <v>0</v>
      </c>
      <c r="D30" s="42"/>
      <c r="E30" s="43" t="s">
        <v>27</v>
      </c>
    </row>
    <row r="31" spans="1:16" ht="15.75">
      <c r="A31" s="44" t="s">
        <v>28</v>
      </c>
      <c r="B31" s="41"/>
      <c r="C31" s="44" t="s">
        <v>1</v>
      </c>
      <c r="D31" s="41"/>
      <c r="E31" s="44" t="s">
        <v>29</v>
      </c>
    </row>
    <row r="32" spans="1:16">
      <c r="A32" s="32"/>
      <c r="B32" s="32"/>
      <c r="C32" s="32"/>
      <c r="D32" s="32"/>
      <c r="E32" s="32"/>
    </row>
    <row r="33" spans="1:16">
      <c r="A33" s="32"/>
      <c r="B33" s="32"/>
      <c r="C33" s="32"/>
      <c r="D33" s="32"/>
      <c r="E33" s="32"/>
    </row>
    <row r="34" spans="1:16" ht="13.5">
      <c r="A34" s="45" t="s">
        <v>30</v>
      </c>
      <c r="B34" s="32"/>
      <c r="C34" s="32"/>
      <c r="D34" s="32"/>
      <c r="E34" s="32"/>
    </row>
    <row r="35" spans="1:16" s="46" customFormat="1" ht="52.5" customHeight="1">
      <c r="A35" s="48" t="s">
        <v>31</v>
      </c>
      <c r="B35" s="48"/>
      <c r="C35" s="48"/>
      <c r="D35" s="48"/>
      <c r="E35" s="48"/>
      <c r="G35" s="47"/>
      <c r="I35" s="22"/>
      <c r="J35" s="22"/>
      <c r="K35" s="22"/>
      <c r="L35" s="22"/>
      <c r="M35" s="22"/>
      <c r="N35" s="22"/>
      <c r="O35" s="22"/>
      <c r="P35" s="22"/>
    </row>
    <row r="36" spans="1:16" ht="38.25" customHeight="1">
      <c r="A36" s="48" t="s">
        <v>32</v>
      </c>
      <c r="B36" s="48"/>
      <c r="C36" s="48"/>
      <c r="D36" s="48"/>
      <c r="E36" s="48"/>
    </row>
  </sheetData>
  <sheetProtection password="CE2A" sheet="1" objects="1" scenarios="1"/>
  <autoFilter ref="A10:E20"/>
  <mergeCells count="11">
    <mergeCell ref="A35:E35"/>
    <mergeCell ref="A36:E36"/>
    <mergeCell ref="A2:E2"/>
    <mergeCell ref="A3:E3"/>
    <mergeCell ref="A4:E4"/>
    <mergeCell ref="A5:E5"/>
    <mergeCell ref="A6:E6"/>
    <mergeCell ref="A8:A9"/>
    <mergeCell ref="B8:B9"/>
    <mergeCell ref="C8:D8"/>
    <mergeCell ref="E8:E9"/>
  </mergeCells>
  <printOptions horizontalCentered="1"/>
  <pageMargins left="0.5" right="0.5" top="0.75" bottom="0.75" header="0.5" footer="0.5"/>
  <pageSetup paperSize="9" scale="84"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1Q 2017 MANCOM</vt:lpstr>
      <vt:lpstr>'1Q 2017 MANCOM'!Print_Area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USER80</dc:creator>
  <cp:lastModifiedBy>planning1</cp:lastModifiedBy>
  <dcterms:created xsi:type="dcterms:W3CDTF">2017-05-31T08:29:32Z</dcterms:created>
  <dcterms:modified xsi:type="dcterms:W3CDTF">2017-05-31T09:19:26Z</dcterms:modified>
</cp:coreProperties>
</file>