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335" windowHeight="7620" activeTab="1"/>
  </bookViews>
  <sheets>
    <sheet name="1st qtr" sheetId="1" r:id="rId1"/>
    <sheet name="2nd qtr " sheetId="4" r:id="rId2"/>
    <sheet name="3rd qtr " sheetId="5" r:id="rId3"/>
    <sheet name="Sheet2" sheetId="2" r:id="rId4"/>
    <sheet name="Sheet3" sheetId="3" r:id="rId5"/>
  </sheets>
  <definedNames>
    <definedName name="_xlnm.Print_Area" localSheetId="0">'1st qtr'!$A$1:$I$40</definedName>
    <definedName name="_xlnm.Print_Area" localSheetId="1">'2nd qtr '!$A$1:$J$63</definedName>
    <definedName name="_xlnm.Print_Area" localSheetId="2">'3rd qtr '!$A$1:$I$63</definedName>
    <definedName name="_xlnm.Print_Titles" localSheetId="0">'1st qtr'!$1:$11</definedName>
    <definedName name="_xlnm.Print_Titles" localSheetId="1">'2nd qtr '!$1:$11</definedName>
    <definedName name="_xlnm.Print_Titles" localSheetId="2">'3rd qtr '!$1:$11</definedName>
  </definedNames>
  <calcPr calcId="125725"/>
</workbook>
</file>

<file path=xl/calcChain.xml><?xml version="1.0" encoding="utf-8"?>
<calcChain xmlns="http://schemas.openxmlformats.org/spreadsheetml/2006/main">
  <c r="H43" i="4"/>
  <c r="H40"/>
  <c r="H26"/>
  <c r="N26" s="1"/>
  <c r="N56" i="3"/>
  <c r="O55"/>
  <c r="N55"/>
  <c r="O54"/>
  <c r="N54"/>
  <c r="N50"/>
  <c r="N49"/>
  <c r="N48"/>
  <c r="N47"/>
  <c r="N43"/>
  <c r="N42"/>
  <c r="N41"/>
  <c r="N40"/>
  <c r="N39"/>
  <c r="N38"/>
  <c r="H37"/>
  <c r="N37" s="1"/>
  <c r="N36"/>
  <c r="N35"/>
  <c r="N34"/>
  <c r="N33"/>
  <c r="N32"/>
  <c r="N31"/>
  <c r="N30"/>
  <c r="N29"/>
  <c r="N28"/>
  <c r="N27"/>
  <c r="N26"/>
  <c r="H26"/>
  <c r="N25"/>
  <c r="N24"/>
  <c r="P23"/>
  <c r="O23"/>
  <c r="N23"/>
  <c r="O22"/>
  <c r="P22"/>
  <c r="N22"/>
  <c r="O21"/>
  <c r="P21" s="1"/>
  <c r="N21"/>
  <c r="O20"/>
  <c r="P20"/>
  <c r="N20"/>
  <c r="O19"/>
  <c r="P19" s="1"/>
  <c r="N19"/>
  <c r="O18"/>
  <c r="P18"/>
  <c r="N18"/>
  <c r="O17"/>
  <c r="P17" s="1"/>
  <c r="N17"/>
  <c r="O16"/>
  <c r="P16" s="1"/>
  <c r="N16"/>
  <c r="O15"/>
  <c r="P15" s="1"/>
  <c r="N15"/>
  <c r="O14"/>
  <c r="P14"/>
  <c r="N14"/>
  <c r="O13"/>
  <c r="N13"/>
  <c r="M56" i="5"/>
  <c r="N55"/>
  <c r="M55"/>
  <c r="N54"/>
  <c r="M54"/>
  <c r="M50"/>
  <c r="M49"/>
  <c r="M48"/>
  <c r="M47"/>
  <c r="M43"/>
  <c r="M42"/>
  <c r="M41"/>
  <c r="M40"/>
  <c r="M39"/>
  <c r="M38"/>
  <c r="G37"/>
  <c r="M37" s="1"/>
  <c r="M36"/>
  <c r="M35"/>
  <c r="M34"/>
  <c r="M33"/>
  <c r="M32"/>
  <c r="M31"/>
  <c r="M30"/>
  <c r="M29"/>
  <c r="M28"/>
  <c r="M27"/>
  <c r="G26"/>
  <c r="M26" s="1"/>
  <c r="M25"/>
  <c r="M24"/>
  <c r="N23"/>
  <c r="O23" s="1"/>
  <c r="M23"/>
  <c r="N22"/>
  <c r="O22"/>
  <c r="M22"/>
  <c r="N21"/>
  <c r="O21" s="1"/>
  <c r="M21"/>
  <c r="N20"/>
  <c r="O20" s="1"/>
  <c r="M20"/>
  <c r="N19"/>
  <c r="O19" s="1"/>
  <c r="M19"/>
  <c r="N18"/>
  <c r="O18"/>
  <c r="M18"/>
  <c r="N17"/>
  <c r="O17" s="1"/>
  <c r="M17"/>
  <c r="N16"/>
  <c r="O16" s="1"/>
  <c r="M16"/>
  <c r="N15"/>
  <c r="O15" s="1"/>
  <c r="M15"/>
  <c r="N14"/>
  <c r="O14"/>
  <c r="M14"/>
  <c r="N13"/>
  <c r="M13"/>
  <c r="H37" i="4"/>
  <c r="N37" s="1"/>
  <c r="N56"/>
  <c r="N55"/>
  <c r="N54"/>
  <c r="N50"/>
  <c r="N49"/>
  <c r="N48"/>
  <c r="N47"/>
  <c r="N43"/>
  <c r="N42"/>
  <c r="N41"/>
  <c r="N40"/>
  <c r="N39"/>
  <c r="N38"/>
  <c r="N36"/>
  <c r="N35"/>
  <c r="N34"/>
  <c r="N33"/>
  <c r="N32"/>
  <c r="N31"/>
  <c r="N30"/>
  <c r="N29"/>
  <c r="N28"/>
  <c r="N27"/>
  <c r="N25"/>
  <c r="N24"/>
  <c r="N23"/>
  <c r="N22"/>
  <c r="N21"/>
  <c r="N20"/>
  <c r="N19"/>
  <c r="N18"/>
  <c r="N17"/>
  <c r="N16"/>
  <c r="N15"/>
  <c r="N14"/>
  <c r="N13"/>
  <c r="D57" i="2"/>
  <c r="O55"/>
  <c r="O54"/>
  <c r="D51"/>
  <c r="D44"/>
  <c r="D59" s="1"/>
  <c r="O23"/>
  <c r="P23" s="1"/>
  <c r="O22"/>
  <c r="P22" s="1"/>
  <c r="O21"/>
  <c r="P21" s="1"/>
  <c r="O20"/>
  <c r="P20" s="1"/>
  <c r="O19"/>
  <c r="P19" s="1"/>
  <c r="P18"/>
  <c r="O18"/>
  <c r="O17"/>
  <c r="P17" s="1"/>
  <c r="O16"/>
  <c r="P16" s="1"/>
  <c r="O15"/>
  <c r="P15" s="1"/>
  <c r="O14"/>
  <c r="P14" s="1"/>
  <c r="A14"/>
  <c r="A15" s="1"/>
  <c r="A16" s="1"/>
  <c r="A17" s="1"/>
  <c r="A18" s="1"/>
  <c r="A19" s="1"/>
  <c r="A20" s="1"/>
  <c r="A21" s="1"/>
  <c r="A22" s="1"/>
  <c r="A23" s="1"/>
  <c r="O13"/>
  <c r="O54" i="4"/>
  <c r="O55"/>
  <c r="O13"/>
  <c r="O17"/>
  <c r="P17" s="1"/>
  <c r="O15"/>
  <c r="P15" s="1"/>
  <c r="O19"/>
  <c r="P19" s="1"/>
  <c r="O21"/>
  <c r="P21" s="1"/>
  <c r="O20"/>
  <c r="P20" s="1"/>
  <c r="O14"/>
  <c r="P14" s="1"/>
  <c r="O18"/>
  <c r="P18" s="1"/>
  <c r="O22"/>
  <c r="P22" s="1"/>
  <c r="O23"/>
  <c r="P23" s="1"/>
  <c r="O16"/>
  <c r="P16" s="1"/>
  <c r="N19" i="1"/>
  <c r="O19" s="1"/>
  <c r="N26"/>
  <c r="N25"/>
  <c r="N23"/>
  <c r="N22"/>
  <c r="O22"/>
  <c r="N21"/>
  <c r="O21"/>
  <c r="N20"/>
  <c r="O20"/>
  <c r="N18"/>
  <c r="O18"/>
  <c r="N17"/>
  <c r="O17"/>
  <c r="N16"/>
  <c r="O16"/>
  <c r="N15"/>
  <c r="O15"/>
  <c r="N14"/>
  <c r="O14"/>
  <c r="N13"/>
  <c r="O13"/>
</calcChain>
</file>

<file path=xl/comments1.xml><?xml version="1.0" encoding="utf-8"?>
<comments xmlns="http://schemas.openxmlformats.org/spreadsheetml/2006/main">
  <authors>
    <author>USER70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USER70</author>
  </authors>
  <commentList>
    <comment ref="A26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USER70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USER70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>USER70: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<sst xmlns="http://schemas.openxmlformats.org/spreadsheetml/2006/main" count="593" uniqueCount="98">
  <si>
    <t>FDP Form 7 - 20% Component of the IRA Utilization</t>
  </si>
  <si>
    <t>20% COMPONENT OF THE IRA UTILIZATION</t>
  </si>
  <si>
    <t xml:space="preserve">CITY GOVERNMENT OF MALABON 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</si>
  <si>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</si>
  <si>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</si>
  <si>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</si>
  <si>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</si>
  <si>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</si>
  <si>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</si>
  <si>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</si>
  <si>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</si>
  <si>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</si>
  <si>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</si>
  <si>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SOCIAL DEVELOPMENT</t>
  </si>
  <si>
    <t>ECONOMIC DEVELOPMENT</t>
  </si>
  <si>
    <t>ENVIRONMENTAL MANAGEMENT</t>
  </si>
  <si>
    <t xml:space="preserve">We hereby certify that we have reviewed the contents and hereby attest to </t>
  </si>
  <si>
    <t xml:space="preserve">the veracity and correctness of the data or information contained in this </t>
  </si>
  <si>
    <t>document.</t>
  </si>
  <si>
    <t>CYNTHIA P. RAMOS</t>
  </si>
  <si>
    <t>HON. ANTOLIN A. ORETA III</t>
  </si>
  <si>
    <t>Noted by :</t>
  </si>
  <si>
    <t xml:space="preserve">Prepared by : </t>
  </si>
  <si>
    <t>Reviewed by :</t>
  </si>
  <si>
    <t>ENGR. ALAN A. GATPOLINTAN</t>
  </si>
  <si>
    <t xml:space="preserve">                        City Mayor</t>
  </si>
  <si>
    <t xml:space="preserve">  City Budget Officer</t>
  </si>
  <si>
    <t xml:space="preserve">                 City Engineer</t>
  </si>
  <si>
    <t>FOR THE 1st QUARTER, CY 2016</t>
  </si>
  <si>
    <t xml:space="preserve"> Brgy. Longos</t>
  </si>
  <si>
    <t>Proposed Upgrading / Rehabilitation of Various Alleys along Dulong Herrera St., including drainage</t>
  </si>
  <si>
    <t xml:space="preserve"> Brgy. Ibaba</t>
  </si>
  <si>
    <t xml:space="preserve">Proposed Upgrading / Rehabilitation of Alley at Mendiola St. including drainage </t>
  </si>
  <si>
    <t xml:space="preserve"> Brgy. Tonsuya</t>
  </si>
  <si>
    <t xml:space="preserve">Proposed Upgrading / Rehabilitation of Various Alleys along Halaan St. Blk. 2 Phase II including drainage </t>
  </si>
  <si>
    <t xml:space="preserve">Proposed Upgrading / Rehabilitation of Interior F. Nicolas St. including drainage </t>
  </si>
  <si>
    <t>Brgy. Niugan</t>
  </si>
  <si>
    <t xml:space="preserve">Proposed Upgrading / Rehabilitation of Various Alleys at Jacinto St. including Drainage </t>
  </si>
  <si>
    <t xml:space="preserve"> Brgy. Concepcion </t>
  </si>
  <si>
    <t xml:space="preserve">Proposed Upgrading / Rehabilitation of Various Alleys along Don Basilio Bautista Blvd. including drainage </t>
  </si>
  <si>
    <t xml:space="preserve"> Brgy. Hulong Duhat</t>
  </si>
  <si>
    <t>Proposed Upgrading / Rehabilitation of Various Alleys at Celia II St. including drainage (Phase II)</t>
  </si>
  <si>
    <t xml:space="preserve"> Brgy. Bayan-Bayanan</t>
  </si>
  <si>
    <t xml:space="preserve">Proposed Upgrading / Rehabilitation of Alleys at Blk. 15, 16, and Hasa-Hasa St. portion (Road 45) including drainage </t>
  </si>
  <si>
    <t>Brgy. Longos</t>
  </si>
  <si>
    <t xml:space="preserve">Proposed Upgrading / Rehabilitation of Kitang Alley along Labahita St. between Blk. 14,15,16 and 17 including drainage </t>
  </si>
  <si>
    <t>Brgy. Hulong Duhat</t>
  </si>
  <si>
    <t>Proposed Rehablilitation of Drainage Canal at Karen St.</t>
  </si>
  <si>
    <t xml:space="preserve">Proposed Upgrading / Rehabilitation of Drainage Canal along Asogue St. leading to Tugatog pumping station </t>
  </si>
  <si>
    <t xml:space="preserve"> Brgy. Tugatog</t>
  </si>
  <si>
    <t>Proposed Upgrading / Rehabilitation of Various Alleys at Sulucan St. including drainage (Phase II)</t>
  </si>
  <si>
    <t>on-going</t>
  </si>
  <si>
    <t>completed</t>
  </si>
  <si>
    <t>Proposed Upgrading / Rehabilitation of various alleys along Langray St. between blk. 14 and 17 including drainage</t>
  </si>
  <si>
    <t>FOR THE 2nd QUARTER, CY 2016</t>
  </si>
  <si>
    <t>Proposed Upgrading / Rehabilitation of various alleys along Langray St. between Blk. 14 and 17 including drainage.</t>
  </si>
  <si>
    <t xml:space="preserve"> Brgy. Tinajeros </t>
  </si>
  <si>
    <t>Proposed Rehabilitation of Sanchez St. (Portion) including drainage</t>
  </si>
  <si>
    <t xml:space="preserve"> Brgy. Santulan</t>
  </si>
  <si>
    <t xml:space="preserve">Proposed Reblocking of Custodio St. and Mabolo St. </t>
  </si>
  <si>
    <t>Proposed Upgrading / Rehabilitation of Various Alleys along Pampano St. at Blk. 49</t>
  </si>
  <si>
    <t xml:space="preserve">Proposed Upgrading / Rehabilitation of Aluminio St. (Portion) including drainage </t>
  </si>
  <si>
    <t xml:space="preserve"> Brgy. Potrero </t>
  </si>
  <si>
    <t xml:space="preserve"> Brgy. Baritan </t>
  </si>
  <si>
    <t>Proposed Rehabilitation of Duhat Road (Portion) including Drainage</t>
  </si>
  <si>
    <t xml:space="preserve">Proposed Upgrading / Rehabilitation of Various Alleys at Javier II (Phase II) including drainage </t>
  </si>
  <si>
    <t xml:space="preserve">Proposed Upgrading / Rehabilitation of Various Alleys at Jacinto St. including drainage (Phase II) </t>
  </si>
  <si>
    <t xml:space="preserve">Proposed Upgrading / Rehabilitation of Hito St. (Portion) including Drainage </t>
  </si>
  <si>
    <t xml:space="preserve">Proposed Upgrading / Rehabilitation of Various Alleys along Custodio St. including drainage (Phase II) </t>
  </si>
  <si>
    <t xml:space="preserve">Proposed Upgrading / Rehabilitation of Estanio St. (Portion) including drainage </t>
  </si>
  <si>
    <t xml:space="preserve">Proposed Upgrading / Rehabilitation of Various Alleys along Hito St. Blk.3 including drainage </t>
  </si>
  <si>
    <t xml:space="preserve"> Brgy. Panghulo</t>
  </si>
  <si>
    <t xml:space="preserve">Proposed Upgrading / Rehabilitation of Plata St. (Portion) including drainage </t>
  </si>
  <si>
    <t xml:space="preserve">Proposed Upgrading / Rehabilitation of Cristina St. (Portion) including Drainage </t>
  </si>
  <si>
    <t xml:space="preserve">Proposed Upgrading / Rehabilitation of Various Alleys along J.M. Templora St. including drainage </t>
  </si>
  <si>
    <t xml:space="preserve">Proposed Upgrading / Rehabilitation of Alley along A. Gervacio St. including drainage </t>
  </si>
  <si>
    <t xml:space="preserve">Proposed Upgrading / Rehabilitation of Alley at Escanilla St. (Portion) including drainage </t>
  </si>
  <si>
    <t xml:space="preserve">Proposed Upgrading / Rehabilitation of Alley along Hiwas St. Blk 10 Phase 2 </t>
  </si>
  <si>
    <t>Proposed Rehabilitation of Streetlights at Various Streets in Various Brgy. City of Malabon</t>
  </si>
  <si>
    <t xml:space="preserve">Various Brgy. </t>
  </si>
  <si>
    <t xml:space="preserve">Proposed Construction of Potrero Multi-Purpose Hall located at Camachile St. </t>
  </si>
  <si>
    <t>Proposed Installation of Five (5) Sets of Streetlights along Paez St. located at Paez Street</t>
  </si>
  <si>
    <t xml:space="preserve">Proposed Installation of Garbage Trash Trap at Spine Canal along Lapu-Lapu Avenue </t>
  </si>
  <si>
    <t xml:space="preserve">Proposed Upgrading / Rehabilitation of Various Alley along Maya-Maya St. at Blk. 50 including drainage (Phase II) </t>
  </si>
  <si>
    <t xml:space="preserve">Proposed Upgrading / Rehabilitation of  Alupihang Dagat (Portion) including drainage </t>
  </si>
  <si>
    <t xml:space="preserve">Proposed Upgrading / Rehabilitation of Various Alley along Hiwas St. at Blk. 8 and 9 including drainage </t>
  </si>
  <si>
    <t xml:space="preserve">Proposed Rehabilitation of Manpower Development Centre (Laboratory) at CMPI located at Gov. Pascual Ave., corner A. Reyes St., </t>
  </si>
  <si>
    <t>Proposed Upgrading / Rehabilitation of various alleys along Langaray St. between Blk. 14 and 17 including drainage.</t>
  </si>
  <si>
    <t>Proposed Installation of Five (5) Sets of Streetlights along Paez Street</t>
  </si>
  <si>
    <t>on going</t>
  </si>
  <si>
    <t>FOR THE 3rd QUARTER, CY 2016</t>
  </si>
  <si>
    <t>Reviewed by:</t>
  </si>
  <si>
    <t xml:space="preserve">               City Engineer</t>
  </si>
  <si>
    <t>completed, yet to be paid</t>
  </si>
  <si>
    <t>50% paid already, on- going</t>
  </si>
  <si>
    <t>50% completed, 50% yet to be paid, on-going</t>
  </si>
  <si>
    <t>59% completed, yet to be paid,  on-going</t>
  </si>
  <si>
    <t>50% paid already, 50% yet to be paid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</si>
</sst>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12">
    <font>
      <sz val="11"/>
      <color theme="1"/>
      <name val="Calibri"/>
      <family val="2"/>
      <scheme val="minor"/>
    </font>
    <font>
      <sz val="11"/>
      <name val="Bookman Old Style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color theme="1"/>
      <name val="Book Antiqua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1">
    <xf numFmtId="0" fontId="0" fillId="0" borderId="0" xfId="0"/>
    <xf numFmtId="43" fontId="4" fillId="0" borderId="0" xfId="1" applyFont="1"/>
    <xf numFmtId="0" fontId="0" fillId="0" borderId="1" xfId="0" applyBorder="1"/>
    <xf numFmtId="43" fontId="4" fillId="0" borderId="1" xfId="1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5" fillId="0" borderId="0" xfId="1" applyFont="1" applyAlignment="1">
      <alignment horizontal="center"/>
    </xf>
    <xf numFmtId="0" fontId="5" fillId="0" borderId="1" xfId="0" applyFont="1" applyBorder="1"/>
    <xf numFmtId="43" fontId="1" fillId="0" borderId="0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3" fontId="7" fillId="0" borderId="1" xfId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3" fontId="7" fillId="0" borderId="3" xfId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1" fillId="0" borderId="3" xfId="0" applyFont="1" applyFill="1" applyBorder="1" applyAlignment="1">
      <alignment vertical="center" wrapText="1"/>
    </xf>
    <xf numFmtId="43" fontId="1" fillId="0" borderId="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/>
    <xf numFmtId="0" fontId="8" fillId="0" borderId="5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/>
    <xf numFmtId="43" fontId="10" fillId="0" borderId="0" xfId="1" applyFont="1"/>
    <xf numFmtId="0" fontId="0" fillId="0" borderId="0" xfId="0" applyAlignment="1"/>
    <xf numFmtId="0" fontId="7" fillId="0" borderId="3" xfId="0" applyFont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vertical="center" wrapText="1"/>
    </xf>
    <xf numFmtId="43" fontId="1" fillId="0" borderId="1" xfId="1" applyFont="1" applyBorder="1" applyAlignment="1">
      <alignment vertical="center"/>
    </xf>
    <xf numFmtId="43" fontId="1" fillId="0" borderId="1" xfId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1" fillId="0" borderId="3" xfId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3" fontId="7" fillId="0" borderId="5" xfId="1" applyFont="1" applyBorder="1"/>
    <xf numFmtId="43" fontId="7" fillId="0" borderId="5" xfId="1" applyFont="1" applyBorder="1" applyAlignment="1">
      <alignment vertical="center"/>
    </xf>
    <xf numFmtId="0" fontId="7" fillId="0" borderId="1" xfId="0" applyFont="1" applyBorder="1"/>
    <xf numFmtId="9" fontId="7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3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/>
    <xf numFmtId="43" fontId="4" fillId="0" borderId="3" xfId="1" applyFont="1" applyBorder="1"/>
    <xf numFmtId="43" fontId="4" fillId="0" borderId="2" xfId="1" applyFont="1" applyBorder="1"/>
    <xf numFmtId="0" fontId="7" fillId="0" borderId="2" xfId="0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3" fontId="1" fillId="0" borderId="6" xfId="1" applyFont="1" applyFill="1" applyBorder="1" applyAlignment="1">
      <alignment horizontal="center" vertical="center" wrapText="1"/>
    </xf>
    <xf numFmtId="43" fontId="1" fillId="0" borderId="2" xfId="1" applyFont="1" applyBorder="1" applyAlignment="1">
      <alignment vertical="center"/>
    </xf>
    <xf numFmtId="0" fontId="11" fillId="0" borderId="2" xfId="0" applyFont="1" applyBorder="1"/>
    <xf numFmtId="0" fontId="7" fillId="0" borderId="2" xfId="0" applyFont="1" applyBorder="1" applyAlignment="1">
      <alignment vertical="center" wrapText="1"/>
    </xf>
    <xf numFmtId="43" fontId="7" fillId="0" borderId="2" xfId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0" fillId="0" borderId="4" xfId="0" applyBorder="1"/>
    <xf numFmtId="43" fontId="4" fillId="0" borderId="4" xfId="1" applyFont="1" applyBorder="1"/>
    <xf numFmtId="43" fontId="1" fillId="0" borderId="8" xfId="1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3" xfId="0" applyFont="1" applyBorder="1"/>
    <xf numFmtId="0" fontId="0" fillId="0" borderId="3" xfId="0" applyBorder="1" applyAlignment="1">
      <alignment horizontal="center" vertical="center"/>
    </xf>
    <xf numFmtId="43" fontId="4" fillId="0" borderId="6" xfId="1" applyFont="1" applyBorder="1"/>
    <xf numFmtId="0" fontId="5" fillId="0" borderId="2" xfId="0" applyFont="1" applyBorder="1"/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7" fillId="2" borderId="2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0" borderId="0" xfId="1" applyFont="1" applyBorder="1"/>
    <xf numFmtId="43" fontId="4" fillId="2" borderId="4" xfId="1" applyFont="1" applyFill="1" applyBorder="1"/>
    <xf numFmtId="43" fontId="7" fillId="2" borderId="3" xfId="1" applyFont="1" applyFill="1" applyBorder="1" applyAlignment="1">
      <alignment horizontal="center" vertical="center"/>
    </xf>
    <xf numFmtId="43" fontId="4" fillId="2" borderId="10" xfId="1" applyFont="1" applyFill="1" applyBorder="1"/>
    <xf numFmtId="43" fontId="7" fillId="2" borderId="1" xfId="1" applyFont="1" applyFill="1" applyBorder="1" applyAlignment="1">
      <alignment horizontal="center" vertical="center"/>
    </xf>
    <xf numFmtId="0" fontId="0" fillId="0" borderId="6" xfId="0" applyBorder="1"/>
    <xf numFmtId="43" fontId="4" fillId="2" borderId="6" xfId="1" applyFont="1" applyFill="1" applyBorder="1"/>
    <xf numFmtId="0" fontId="0" fillId="0" borderId="11" xfId="0" applyBorder="1"/>
    <xf numFmtId="43" fontId="4" fillId="0" borderId="11" xfId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/>
    <xf numFmtId="43" fontId="9" fillId="0" borderId="0" xfId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/>
    <xf numFmtId="43" fontId="1" fillId="3" borderId="2" xfId="1" applyFont="1" applyFill="1" applyBorder="1" applyAlignment="1">
      <alignment horizontal="center" vertical="center"/>
    </xf>
    <xf numFmtId="43" fontId="1" fillId="3" borderId="3" xfId="1" applyFont="1" applyFill="1" applyBorder="1" applyAlignment="1">
      <alignment horizontal="center" vertical="center"/>
    </xf>
    <xf numFmtId="43" fontId="1" fillId="3" borderId="2" xfId="1" applyFont="1" applyFill="1" applyBorder="1" applyAlignment="1">
      <alignment vertical="center"/>
    </xf>
    <xf numFmtId="43" fontId="7" fillId="3" borderId="2" xfId="1" applyFont="1" applyFill="1" applyBorder="1" applyAlignment="1">
      <alignment horizontal="center" vertical="center"/>
    </xf>
    <xf numFmtId="43" fontId="7" fillId="3" borderId="3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4" fillId="2" borderId="0" xfId="1" applyFont="1" applyFill="1"/>
    <xf numFmtId="43" fontId="4" fillId="2" borderId="2" xfId="1" applyFont="1" applyFill="1" applyBorder="1"/>
    <xf numFmtId="43" fontId="9" fillId="2" borderId="0" xfId="1" applyFont="1" applyFill="1"/>
    <xf numFmtId="43" fontId="5" fillId="2" borderId="0" xfId="1" applyFont="1" applyFill="1"/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2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2" borderId="3" xfId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-1</xdr:rowOff>
    </xdr:from>
    <xdr:to>
      <xdr:col>10</xdr:col>
      <xdr:colOff>166688</xdr:colOff>
      <xdr:row>65</xdr:row>
      <xdr:rowOff>73485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765374"/>
          <a:ext cx="12215813" cy="14069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topLeftCell="A23" zoomScale="85" zoomScaleSheetLayoutView="85" workbookViewId="0">
      <selection activeCell="C32" sqref="C32"/>
    </sheetView>
  </sheetViews>
  <sheetFormatPr defaultRowHeight="15"/>
  <cols>
    <col min="1" max="1" width="43.7109375" customWidth="1"/>
    <col min="2" max="2" width="22.5703125" customWidth="1"/>
    <col min="3" max="3" width="20.42578125" style="1" customWidth="1"/>
    <col min="4" max="4" width="18.85546875" customWidth="1"/>
    <col min="5" max="5" width="21.7109375" customWidth="1"/>
    <col min="6" max="6" width="15.140625" customWidth="1"/>
    <col min="7" max="7" width="18.5703125" style="1" customWidth="1"/>
    <col min="8" max="8" width="13" customWidth="1"/>
    <col min="9" max="9" width="18.7109375" customWidth="1"/>
    <col min="14" max="14" width="14.42578125" customWidth="1"/>
  </cols>
  <sheetData>
    <row r="1" spans="1:15" hidden="1">
      <c r="A1" s="5" t="s">
        <v>0</v>
      </c>
    </row>
    <row r="4" spans="1:15" ht="15.75">
      <c r="A4" s="124" t="s">
        <v>1</v>
      </c>
      <c r="B4" s="124"/>
      <c r="C4" s="124"/>
      <c r="D4" s="124"/>
      <c r="E4" s="124"/>
      <c r="F4" s="124"/>
      <c r="G4" s="124"/>
      <c r="H4" s="124"/>
      <c r="I4" s="124"/>
    </row>
    <row r="5" spans="1:15" ht="15.75">
      <c r="A5" s="124" t="s">
        <v>28</v>
      </c>
      <c r="B5" s="124"/>
      <c r="C5" s="124"/>
      <c r="D5" s="124"/>
      <c r="E5" s="124"/>
      <c r="F5" s="124"/>
      <c r="G5" s="124"/>
      <c r="H5" s="124"/>
      <c r="I5" s="124"/>
    </row>
    <row r="6" spans="1:15" ht="15.75">
      <c r="A6" s="6"/>
      <c r="B6" s="6"/>
      <c r="C6" s="6"/>
      <c r="D6" s="6"/>
      <c r="E6" s="6"/>
      <c r="F6" s="6"/>
      <c r="G6" s="9"/>
      <c r="H6" s="6"/>
      <c r="I6" s="6"/>
    </row>
    <row r="8" spans="1:15" ht="15.75">
      <c r="A8" s="4" t="s">
        <v>2</v>
      </c>
    </row>
    <row r="10" spans="1:15" ht="24.75" customHeight="1">
      <c r="A10" s="123" t="s">
        <v>3</v>
      </c>
      <c r="B10" s="123" t="s">
        <v>4</v>
      </c>
      <c r="C10" s="125" t="s">
        <v>5</v>
      </c>
      <c r="D10" s="123" t="s">
        <v>6</v>
      </c>
      <c r="E10" s="122" t="s">
        <v>7</v>
      </c>
      <c r="F10" s="123" t="s">
        <v>8</v>
      </c>
      <c r="G10" s="123"/>
      <c r="H10" s="122" t="s">
        <v>11</v>
      </c>
      <c r="I10" s="123" t="s">
        <v>12</v>
      </c>
    </row>
    <row r="11" spans="1:15" ht="39" customHeight="1">
      <c r="A11" s="123"/>
      <c r="B11" s="123"/>
      <c r="C11" s="125"/>
      <c r="D11" s="123"/>
      <c r="E11" s="122"/>
      <c r="F11" s="7" t="s">
        <v>9</v>
      </c>
      <c r="G11" s="8" t="s">
        <v>10</v>
      </c>
      <c r="H11" s="122"/>
      <c r="I11" s="123"/>
    </row>
    <row r="12" spans="1:15" ht="19.5" customHeight="1">
      <c r="A12" s="10" t="s">
        <v>14</v>
      </c>
      <c r="B12" s="2"/>
      <c r="C12" s="3"/>
      <c r="D12" s="2"/>
      <c r="E12" s="2"/>
      <c r="F12" s="2"/>
      <c r="G12" s="3"/>
      <c r="H12" s="2"/>
      <c r="I12" s="2"/>
    </row>
    <row r="13" spans="1:15" ht="58.5" customHeight="1">
      <c r="A13" s="23" t="s">
        <v>53</v>
      </c>
      <c r="B13" s="11" t="s">
        <v>29</v>
      </c>
      <c r="C13" s="34">
        <v>2158030.81</v>
      </c>
      <c r="D13" s="36">
        <v>42422</v>
      </c>
      <c r="E13" s="36">
        <v>42496</v>
      </c>
      <c r="F13" s="37">
        <v>0.85</v>
      </c>
      <c r="G13" s="35">
        <v>1834326.19</v>
      </c>
      <c r="H13" s="38"/>
      <c r="I13" s="39" t="s">
        <v>51</v>
      </c>
      <c r="N13" s="54">
        <f>C13*85%</f>
        <v>1834326.1884999999</v>
      </c>
      <c r="O13" s="51">
        <f>G13-N13</f>
        <v>1.500000013038516E-3</v>
      </c>
    </row>
    <row r="14" spans="1:15" ht="54" customHeight="1">
      <c r="A14" s="14" t="s">
        <v>30</v>
      </c>
      <c r="B14" s="12" t="s">
        <v>31</v>
      </c>
      <c r="C14" s="35">
        <v>1300981.6599999999</v>
      </c>
      <c r="D14" s="36">
        <v>42422</v>
      </c>
      <c r="E14" s="36">
        <v>42511</v>
      </c>
      <c r="F14" s="37">
        <v>0.5</v>
      </c>
      <c r="G14" s="35">
        <v>650490.82999999996</v>
      </c>
      <c r="H14" s="38"/>
      <c r="I14" s="39" t="s">
        <v>51</v>
      </c>
      <c r="N14" s="54">
        <f>C14*50%</f>
        <v>650490.82999999996</v>
      </c>
      <c r="O14" s="51">
        <f t="shared" ref="O14:O22" si="0">G14-N14</f>
        <v>0</v>
      </c>
    </row>
    <row r="15" spans="1:15" ht="51.75" customHeight="1">
      <c r="A15" s="23" t="s">
        <v>32</v>
      </c>
      <c r="B15" s="12" t="s">
        <v>33</v>
      </c>
      <c r="C15" s="35">
        <v>1130479.21</v>
      </c>
      <c r="D15" s="36">
        <v>42422</v>
      </c>
      <c r="E15" s="36">
        <v>42496</v>
      </c>
      <c r="F15" s="37">
        <v>1</v>
      </c>
      <c r="G15" s="35">
        <v>1130479.21</v>
      </c>
      <c r="H15" s="38"/>
      <c r="I15" s="39" t="s">
        <v>52</v>
      </c>
      <c r="N15" s="54">
        <f>C15*100%</f>
        <v>1130479.21</v>
      </c>
      <c r="O15" s="51">
        <f t="shared" si="0"/>
        <v>0</v>
      </c>
    </row>
    <row r="16" spans="1:15" ht="53.25" customHeight="1">
      <c r="A16" s="24" t="s">
        <v>34</v>
      </c>
      <c r="B16" s="12" t="s">
        <v>29</v>
      </c>
      <c r="C16" s="35">
        <v>1302928.72</v>
      </c>
      <c r="D16" s="36">
        <v>42422</v>
      </c>
      <c r="E16" s="36">
        <v>42481</v>
      </c>
      <c r="F16" s="37">
        <v>0.85</v>
      </c>
      <c r="G16" s="35">
        <v>1107489.4099999999</v>
      </c>
      <c r="H16" s="2"/>
      <c r="I16" s="39" t="s">
        <v>51</v>
      </c>
      <c r="N16" s="54">
        <f>C16*85%</f>
        <v>1107489.412</v>
      </c>
      <c r="O16" s="51">
        <f t="shared" si="0"/>
        <v>-2.0000000949949026E-3</v>
      </c>
    </row>
    <row r="17" spans="1:15" ht="49.5" customHeight="1">
      <c r="A17" s="23" t="s">
        <v>35</v>
      </c>
      <c r="B17" s="12" t="s">
        <v>36</v>
      </c>
      <c r="C17" s="35">
        <v>1345464.14</v>
      </c>
      <c r="D17" s="36">
        <v>42422</v>
      </c>
      <c r="E17" s="36">
        <v>42481</v>
      </c>
      <c r="F17" s="37">
        <v>0.95</v>
      </c>
      <c r="G17" s="35">
        <v>1278190.93</v>
      </c>
      <c r="H17" s="2"/>
      <c r="I17" s="39" t="s">
        <v>51</v>
      </c>
      <c r="N17" s="54">
        <f>C17*95%</f>
        <v>1278190.9329999997</v>
      </c>
      <c r="O17" s="51">
        <f t="shared" si="0"/>
        <v>-2.9999997932463884E-3</v>
      </c>
    </row>
    <row r="18" spans="1:15" ht="54.75" customHeight="1">
      <c r="A18" s="24" t="s">
        <v>37</v>
      </c>
      <c r="B18" s="12" t="s">
        <v>38</v>
      </c>
      <c r="C18" s="35">
        <v>2293278.62</v>
      </c>
      <c r="D18" s="36">
        <v>42422</v>
      </c>
      <c r="E18" s="36">
        <v>42541</v>
      </c>
      <c r="F18" s="37">
        <v>0.5</v>
      </c>
      <c r="G18" s="35">
        <v>1146639.31</v>
      </c>
      <c r="H18" s="2"/>
      <c r="I18" s="39" t="s">
        <v>51</v>
      </c>
      <c r="N18" s="54">
        <f>C18*50%</f>
        <v>1146639.31</v>
      </c>
      <c r="O18" s="51">
        <f t="shared" si="0"/>
        <v>0</v>
      </c>
    </row>
    <row r="19" spans="1:15" ht="54.75" customHeight="1">
      <c r="A19" s="24" t="s">
        <v>50</v>
      </c>
      <c r="B19" s="12" t="s">
        <v>46</v>
      </c>
      <c r="C19" s="35">
        <v>2797630.37</v>
      </c>
      <c r="D19" s="36">
        <v>42422</v>
      </c>
      <c r="E19" s="36">
        <v>42541</v>
      </c>
      <c r="F19" s="37">
        <v>0.7</v>
      </c>
      <c r="G19" s="35">
        <v>1958341.25</v>
      </c>
      <c r="H19" s="2"/>
      <c r="I19" s="39" t="s">
        <v>51</v>
      </c>
      <c r="N19" s="54">
        <f>C19*70%</f>
        <v>1958341.2589999998</v>
      </c>
      <c r="O19" s="51">
        <f t="shared" si="0"/>
        <v>-8.9999998454004526E-3</v>
      </c>
    </row>
    <row r="20" spans="1:15" ht="55.5" customHeight="1">
      <c r="A20" s="23" t="s">
        <v>39</v>
      </c>
      <c r="B20" s="12" t="s">
        <v>40</v>
      </c>
      <c r="C20" s="35">
        <v>1428672.29</v>
      </c>
      <c r="D20" s="36">
        <v>42422</v>
      </c>
      <c r="E20" s="36">
        <v>42511</v>
      </c>
      <c r="F20" s="37">
        <v>1</v>
      </c>
      <c r="G20" s="35">
        <v>1428672.29</v>
      </c>
      <c r="H20" s="2"/>
      <c r="I20" s="39" t="s">
        <v>52</v>
      </c>
      <c r="N20" s="54">
        <f>C20*100%</f>
        <v>1428672.29</v>
      </c>
      <c r="O20" s="51">
        <f t="shared" si="0"/>
        <v>0</v>
      </c>
    </row>
    <row r="21" spans="1:15" ht="55.5" customHeight="1">
      <c r="A21" s="33" t="s">
        <v>41</v>
      </c>
      <c r="B21" s="31" t="s">
        <v>42</v>
      </c>
      <c r="C21" s="42">
        <v>2868332.67</v>
      </c>
      <c r="D21" s="48">
        <v>42422</v>
      </c>
      <c r="E21" s="48">
        <v>42541</v>
      </c>
      <c r="F21" s="49">
        <v>0.95</v>
      </c>
      <c r="G21" s="42">
        <v>2724916.04</v>
      </c>
      <c r="H21" s="32"/>
      <c r="I21" s="50" t="s">
        <v>51</v>
      </c>
      <c r="N21" s="54">
        <f>C21*95%</f>
        <v>2724916.0364999999</v>
      </c>
      <c r="O21" s="51">
        <f t="shared" si="0"/>
        <v>3.5000001080334187E-3</v>
      </c>
    </row>
    <row r="22" spans="1:15" ht="54.75" customHeight="1">
      <c r="A22" s="14" t="s">
        <v>43</v>
      </c>
      <c r="B22" s="12" t="s">
        <v>44</v>
      </c>
      <c r="C22" s="35">
        <v>1769776.72</v>
      </c>
      <c r="D22" s="36">
        <v>42422</v>
      </c>
      <c r="E22" s="36">
        <v>42511</v>
      </c>
      <c r="F22" s="37">
        <v>0.85</v>
      </c>
      <c r="G22" s="35">
        <v>1504310.21</v>
      </c>
      <c r="H22" s="2"/>
      <c r="I22" s="39" t="s">
        <v>51</v>
      </c>
      <c r="N22" s="54">
        <f>C22*85%</f>
        <v>1504310.2119999998</v>
      </c>
      <c r="O22" s="51">
        <f t="shared" si="0"/>
        <v>-1.999999862164259E-3</v>
      </c>
    </row>
    <row r="23" spans="1:15" ht="60" customHeight="1">
      <c r="A23" s="14" t="s">
        <v>45</v>
      </c>
      <c r="B23" s="12" t="s">
        <v>29</v>
      </c>
      <c r="C23" s="15">
        <v>1382162.66</v>
      </c>
      <c r="D23" s="16">
        <v>42422</v>
      </c>
      <c r="E23" s="16">
        <v>42511</v>
      </c>
      <c r="F23" s="13">
        <v>0.9</v>
      </c>
      <c r="G23" s="35">
        <v>1243946.3899999999</v>
      </c>
      <c r="H23" s="2"/>
      <c r="I23" s="41" t="s">
        <v>51</v>
      </c>
      <c r="N23" s="54">
        <f>C23*90%</f>
        <v>1243946.3939999999</v>
      </c>
    </row>
    <row r="24" spans="1:15" ht="20.25" customHeight="1">
      <c r="A24" s="10" t="s">
        <v>15</v>
      </c>
      <c r="B24" s="12"/>
      <c r="C24" s="15"/>
      <c r="D24" s="16"/>
      <c r="E24" s="16"/>
      <c r="F24" s="13"/>
      <c r="G24" s="15"/>
      <c r="H24" s="2"/>
      <c r="I24" s="41"/>
      <c r="N24" s="54"/>
    </row>
    <row r="25" spans="1:15" ht="45" customHeight="1">
      <c r="A25" s="14" t="s">
        <v>47</v>
      </c>
      <c r="B25" s="12" t="s">
        <v>46</v>
      </c>
      <c r="C25" s="15">
        <v>1558119.17</v>
      </c>
      <c r="D25" s="16">
        <v>42422</v>
      </c>
      <c r="E25" s="16">
        <v>42466</v>
      </c>
      <c r="F25" s="13">
        <v>0.95</v>
      </c>
      <c r="G25" s="15">
        <v>1480213.21</v>
      </c>
      <c r="H25" s="2"/>
      <c r="I25" s="39" t="s">
        <v>51</v>
      </c>
      <c r="N25" s="54">
        <f>C25*95%</f>
        <v>1480213.2115</v>
      </c>
    </row>
    <row r="26" spans="1:15" ht="51" customHeight="1">
      <c r="A26" s="14" t="s">
        <v>48</v>
      </c>
      <c r="B26" s="12" t="s">
        <v>49</v>
      </c>
      <c r="C26" s="15">
        <v>634331.31999999995</v>
      </c>
      <c r="D26" s="16">
        <v>42433</v>
      </c>
      <c r="E26" s="16">
        <v>42477</v>
      </c>
      <c r="F26" s="13">
        <v>1</v>
      </c>
      <c r="G26" s="15">
        <v>634331.31999999995</v>
      </c>
      <c r="H26" s="2"/>
      <c r="I26" s="39" t="s">
        <v>52</v>
      </c>
      <c r="N26" s="54">
        <f>C26*100%</f>
        <v>634331.31999999995</v>
      </c>
    </row>
    <row r="27" spans="1:15" ht="24" customHeight="1">
      <c r="A27" s="23"/>
      <c r="B27" s="12"/>
      <c r="C27" s="15"/>
      <c r="D27" s="16"/>
      <c r="E27" s="16"/>
      <c r="F27" s="13"/>
      <c r="G27" s="15"/>
      <c r="H27" s="2"/>
      <c r="I27" s="39"/>
      <c r="N27" s="55"/>
    </row>
    <row r="28" spans="1:15" ht="15.75">
      <c r="A28" s="10" t="s">
        <v>13</v>
      </c>
      <c r="B28" s="25"/>
      <c r="C28" s="44"/>
      <c r="D28" s="16"/>
      <c r="E28" s="16"/>
      <c r="F28" s="46"/>
      <c r="G28" s="44"/>
      <c r="H28" s="25"/>
      <c r="I28" s="40"/>
      <c r="N28" s="55"/>
    </row>
    <row r="29" spans="1:15" ht="30" customHeight="1">
      <c r="A29" s="14"/>
      <c r="B29" s="26"/>
      <c r="C29" s="45"/>
      <c r="D29" s="16"/>
      <c r="E29" s="16"/>
      <c r="F29" s="47"/>
      <c r="G29" s="45"/>
      <c r="H29" s="25"/>
      <c r="I29" s="41"/>
    </row>
    <row r="30" spans="1:15">
      <c r="A30" s="21"/>
      <c r="B30" s="22"/>
      <c r="C30" s="17"/>
      <c r="D30" s="18"/>
      <c r="E30" s="18"/>
      <c r="F30" s="19"/>
      <c r="G30" s="17"/>
      <c r="H30" s="20"/>
      <c r="I30" s="43"/>
    </row>
    <row r="31" spans="1:15" ht="33.75" customHeight="1"/>
    <row r="32" spans="1:15">
      <c r="A32" t="s">
        <v>16</v>
      </c>
    </row>
    <row r="33" spans="1:7">
      <c r="A33" t="s">
        <v>17</v>
      </c>
    </row>
    <row r="34" spans="1:7">
      <c r="A34" t="s">
        <v>18</v>
      </c>
    </row>
    <row r="36" spans="1:7" ht="15.75">
      <c r="A36" t="s">
        <v>22</v>
      </c>
      <c r="C36" s="1" t="s">
        <v>23</v>
      </c>
      <c r="G36" s="27" t="s">
        <v>21</v>
      </c>
    </row>
    <row r="37" spans="1:7">
      <c r="G37"/>
    </row>
    <row r="38" spans="1:7">
      <c r="G38"/>
    </row>
    <row r="39" spans="1:7" ht="15.75">
      <c r="A39" s="4" t="s">
        <v>19</v>
      </c>
      <c r="C39" s="29" t="s">
        <v>24</v>
      </c>
      <c r="G39" s="28" t="s">
        <v>20</v>
      </c>
    </row>
    <row r="40" spans="1:7">
      <c r="A40" t="s">
        <v>26</v>
      </c>
      <c r="C40" s="1" t="s">
        <v>27</v>
      </c>
      <c r="G40" s="30" t="s">
        <v>25</v>
      </c>
    </row>
  </sheetData>
  <mergeCells count="10">
    <mergeCell ref="H10:H11"/>
    <mergeCell ref="I10:I11"/>
    <mergeCell ref="A4:I4"/>
    <mergeCell ref="A5:I5"/>
    <mergeCell ref="F10:G10"/>
    <mergeCell ref="A10:A11"/>
    <mergeCell ref="B10:B11"/>
    <mergeCell ref="C10:C11"/>
    <mergeCell ref="D10:D11"/>
    <mergeCell ref="E10:E11"/>
  </mergeCells>
  <pageMargins left="0.7" right="0.7" top="0.4" bottom="0.5" header="0.3" footer="0.3"/>
  <pageSetup paperSize="5" scale="80" orientation="landscape" horizontalDpi="120" verticalDpi="72" r:id="rId1"/>
  <rowBreaks count="1" manualBreakCount="1"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2" zoomScale="70" zoomScaleNormal="70" zoomScaleSheetLayoutView="100" workbookViewId="0">
      <selection activeCell="J71" sqref="J71"/>
    </sheetView>
  </sheetViews>
  <sheetFormatPr defaultRowHeight="15"/>
  <cols>
    <col min="1" max="1" width="3.28515625" style="106" customWidth="1"/>
    <col min="2" max="2" width="42.42578125" customWidth="1"/>
    <col min="3" max="3" width="16.7109375" customWidth="1"/>
    <col min="4" max="4" width="16.85546875" style="114" customWidth="1"/>
    <col min="5" max="5" width="20.5703125" customWidth="1"/>
    <col min="6" max="6" width="20.42578125" customWidth="1"/>
    <col min="7" max="7" width="12.7109375" customWidth="1"/>
    <col min="8" max="8" width="16.5703125" style="1" customWidth="1"/>
    <col min="9" max="9" width="15.42578125" customWidth="1"/>
    <col min="10" max="10" width="15.7109375" customWidth="1"/>
    <col min="14" max="14" width="14.5703125" customWidth="1"/>
    <col min="15" max="15" width="14.42578125" customWidth="1"/>
    <col min="16" max="16" width="11.140625" customWidth="1"/>
  </cols>
  <sheetData>
    <row r="1" spans="1:16" hidden="1">
      <c r="B1" s="5" t="s">
        <v>0</v>
      </c>
    </row>
    <row r="2" spans="1:16">
      <c r="D2"/>
    </row>
    <row r="3" spans="1:16">
      <c r="D3"/>
    </row>
    <row r="4" spans="1:16" ht="15.75">
      <c r="B4" s="124" t="s">
        <v>1</v>
      </c>
      <c r="C4" s="124"/>
      <c r="D4" s="124"/>
      <c r="E4" s="124"/>
      <c r="F4" s="124"/>
      <c r="G4" s="124"/>
      <c r="H4" s="124"/>
      <c r="I4" s="124"/>
      <c r="J4" s="124"/>
    </row>
    <row r="5" spans="1:16" ht="15.75">
      <c r="B5" s="124" t="s">
        <v>54</v>
      </c>
      <c r="C5" s="124"/>
      <c r="D5" s="124"/>
      <c r="E5" s="124"/>
      <c r="F5" s="124"/>
      <c r="G5" s="124"/>
      <c r="H5" s="124"/>
      <c r="I5" s="124"/>
      <c r="J5" s="124"/>
    </row>
    <row r="6" spans="1:16" ht="15.75">
      <c r="B6" s="53"/>
      <c r="C6" s="53"/>
      <c r="D6" s="113"/>
      <c r="E6" s="53"/>
      <c r="F6" s="53"/>
      <c r="G6" s="53"/>
      <c r="H6" s="9"/>
      <c r="I6" s="53"/>
      <c r="J6" s="53"/>
    </row>
    <row r="7" spans="1:16">
      <c r="D7"/>
    </row>
    <row r="8" spans="1:16" ht="15.75">
      <c r="B8" s="4" t="s">
        <v>2</v>
      </c>
      <c r="D8"/>
    </row>
    <row r="9" spans="1:16" ht="15.75" thickBot="1">
      <c r="B9" s="98"/>
      <c r="C9" s="98"/>
      <c r="D9" s="98"/>
      <c r="E9" s="98"/>
      <c r="F9" s="98"/>
      <c r="G9" s="98"/>
      <c r="H9" s="99"/>
      <c r="I9" s="98"/>
      <c r="J9" s="98"/>
    </row>
    <row r="10" spans="1:16" ht="24.75" customHeight="1">
      <c r="B10" s="126" t="s">
        <v>3</v>
      </c>
      <c r="C10" s="126" t="s">
        <v>4</v>
      </c>
      <c r="D10" s="127" t="s">
        <v>5</v>
      </c>
      <c r="E10" s="126" t="s">
        <v>6</v>
      </c>
      <c r="F10" s="129" t="s">
        <v>7</v>
      </c>
      <c r="G10" s="126" t="s">
        <v>8</v>
      </c>
      <c r="H10" s="126"/>
      <c r="I10" s="129" t="s">
        <v>11</v>
      </c>
      <c r="J10" s="126" t="s">
        <v>12</v>
      </c>
    </row>
    <row r="11" spans="1:16" ht="51.75" customHeight="1">
      <c r="B11" s="123"/>
      <c r="C11" s="123"/>
      <c r="D11" s="128"/>
      <c r="E11" s="123"/>
      <c r="F11" s="122"/>
      <c r="G11" s="52" t="s">
        <v>9</v>
      </c>
      <c r="H11" s="8" t="s">
        <v>10</v>
      </c>
      <c r="I11" s="122"/>
      <c r="J11" s="123"/>
    </row>
    <row r="12" spans="1:16" ht="19.5" customHeight="1">
      <c r="B12" s="10" t="s">
        <v>14</v>
      </c>
      <c r="C12" s="57"/>
      <c r="D12" s="115"/>
      <c r="E12" s="57"/>
      <c r="F12" s="57"/>
      <c r="G12" s="57"/>
      <c r="H12" s="59"/>
      <c r="I12" s="57"/>
      <c r="J12" s="57"/>
    </row>
    <row r="13" spans="1:16" ht="60" customHeight="1">
      <c r="A13" s="106">
        <v>39</v>
      </c>
      <c r="B13" s="69" t="s">
        <v>45</v>
      </c>
      <c r="C13" s="60" t="s">
        <v>29</v>
      </c>
      <c r="D13" s="89">
        <v>1382162.66</v>
      </c>
      <c r="E13" s="71">
        <v>42422</v>
      </c>
      <c r="F13" s="71">
        <v>42511</v>
      </c>
      <c r="G13" s="72">
        <v>1</v>
      </c>
      <c r="H13" s="89">
        <v>1382162.66</v>
      </c>
      <c r="I13" s="57"/>
      <c r="J13" s="50" t="s">
        <v>52</v>
      </c>
      <c r="N13" s="51">
        <f>D13-H13</f>
        <v>0</v>
      </c>
      <c r="O13" s="54">
        <f>D13*90%</f>
        <v>1243946.3939999999</v>
      </c>
    </row>
    <row r="14" spans="1:16" ht="49.5" customHeight="1">
      <c r="A14" s="106">
        <v>41</v>
      </c>
      <c r="B14" s="56" t="s">
        <v>35</v>
      </c>
      <c r="C14" s="60" t="s">
        <v>36</v>
      </c>
      <c r="D14" s="85">
        <v>1345464.14</v>
      </c>
      <c r="E14" s="63">
        <v>42422</v>
      </c>
      <c r="F14" s="63">
        <v>42481</v>
      </c>
      <c r="G14" s="72">
        <v>1</v>
      </c>
      <c r="H14" s="85">
        <v>1345464.14</v>
      </c>
      <c r="I14" s="57"/>
      <c r="J14" s="50" t="s">
        <v>52</v>
      </c>
      <c r="N14" s="51">
        <f t="shared" ref="N14:N56" si="0">D14-H14</f>
        <v>0</v>
      </c>
      <c r="O14" s="54">
        <f>D14*95%</f>
        <v>1278190.9329999997</v>
      </c>
      <c r="P14" s="51">
        <f t="shared" ref="P14:P21" si="1">H14-O14</f>
        <v>67273.20700000017</v>
      </c>
    </row>
    <row r="15" spans="1:16" ht="55.5" customHeight="1">
      <c r="A15" s="106">
        <v>30</v>
      </c>
      <c r="B15" s="33" t="s">
        <v>41</v>
      </c>
      <c r="C15" s="31" t="s">
        <v>42</v>
      </c>
      <c r="D15" s="86">
        <v>2868332.67</v>
      </c>
      <c r="E15" s="48">
        <v>42422</v>
      </c>
      <c r="F15" s="48">
        <v>42541</v>
      </c>
      <c r="G15" s="72">
        <v>1</v>
      </c>
      <c r="H15" s="86">
        <v>2868332.67</v>
      </c>
      <c r="I15" s="32"/>
      <c r="J15" s="50" t="s">
        <v>52</v>
      </c>
      <c r="N15" s="51">
        <f t="shared" si="0"/>
        <v>0</v>
      </c>
      <c r="O15" s="54">
        <f>D15*95%</f>
        <v>2724916.0364999999</v>
      </c>
      <c r="P15" s="51">
        <f t="shared" si="1"/>
        <v>143416.6335</v>
      </c>
    </row>
    <row r="16" spans="1:16" ht="58.5" customHeight="1">
      <c r="A16" s="106">
        <v>37</v>
      </c>
      <c r="B16" s="56" t="s">
        <v>87</v>
      </c>
      <c r="C16" s="66" t="s">
        <v>29</v>
      </c>
      <c r="D16" s="90">
        <v>2158030.81</v>
      </c>
      <c r="E16" s="63">
        <v>42422</v>
      </c>
      <c r="F16" s="63">
        <v>42496</v>
      </c>
      <c r="G16" s="72">
        <v>1</v>
      </c>
      <c r="H16" s="90">
        <v>2158030.81</v>
      </c>
      <c r="I16" s="68"/>
      <c r="J16" s="50" t="s">
        <v>52</v>
      </c>
      <c r="N16" s="51">
        <f t="shared" si="0"/>
        <v>0</v>
      </c>
      <c r="O16" s="54">
        <f>D16*85%</f>
        <v>1834326.1884999999</v>
      </c>
      <c r="P16" s="51">
        <f t="shared" si="1"/>
        <v>323704.62150000012</v>
      </c>
    </row>
    <row r="17" spans="1:16" ht="60.75" customHeight="1">
      <c r="A17" s="106">
        <v>40</v>
      </c>
      <c r="B17" s="69" t="s">
        <v>43</v>
      </c>
      <c r="C17" s="60" t="s">
        <v>44</v>
      </c>
      <c r="D17" s="85">
        <v>1769776.72</v>
      </c>
      <c r="E17" s="63">
        <v>42422</v>
      </c>
      <c r="F17" s="63">
        <v>42511</v>
      </c>
      <c r="G17" s="72">
        <v>1</v>
      </c>
      <c r="H17" s="85">
        <v>1769776.72</v>
      </c>
      <c r="I17" s="57"/>
      <c r="J17" s="50" t="s">
        <v>52</v>
      </c>
      <c r="N17" s="51">
        <f t="shared" si="0"/>
        <v>0</v>
      </c>
      <c r="O17" s="54">
        <f>D17*85%</f>
        <v>1504310.2119999998</v>
      </c>
      <c r="P17" s="51">
        <f t="shared" si="1"/>
        <v>265466.50800000015</v>
      </c>
    </row>
    <row r="18" spans="1:16" ht="53.25" customHeight="1">
      <c r="A18" s="106">
        <v>38</v>
      </c>
      <c r="B18" s="62" t="s">
        <v>34</v>
      </c>
      <c r="C18" s="60" t="s">
        <v>29</v>
      </c>
      <c r="D18" s="85">
        <v>1302928.72</v>
      </c>
      <c r="E18" s="63">
        <v>42422</v>
      </c>
      <c r="F18" s="63">
        <v>42481</v>
      </c>
      <c r="G18" s="72">
        <v>1</v>
      </c>
      <c r="H18" s="85">
        <v>1302928.72</v>
      </c>
      <c r="I18" s="57"/>
      <c r="J18" s="50" t="s">
        <v>52</v>
      </c>
      <c r="N18" s="51">
        <f t="shared" si="0"/>
        <v>0</v>
      </c>
      <c r="O18" s="54">
        <f>D18*85%</f>
        <v>1107489.412</v>
      </c>
      <c r="P18" s="51">
        <f t="shared" si="1"/>
        <v>195439.30799999996</v>
      </c>
    </row>
    <row r="19" spans="1:16" ht="55.5" customHeight="1">
      <c r="A19" s="106">
        <v>35</v>
      </c>
      <c r="B19" s="21" t="s">
        <v>39</v>
      </c>
      <c r="C19" s="31" t="s">
        <v>40</v>
      </c>
      <c r="D19" s="86">
        <v>1428672.29</v>
      </c>
      <c r="E19" s="48">
        <v>42422</v>
      </c>
      <c r="F19" s="48">
        <v>42511</v>
      </c>
      <c r="G19" s="49">
        <v>1</v>
      </c>
      <c r="H19" s="86">
        <v>1428672.29</v>
      </c>
      <c r="I19" s="32"/>
      <c r="J19" s="50" t="s">
        <v>52</v>
      </c>
      <c r="N19" s="51">
        <f t="shared" si="0"/>
        <v>0</v>
      </c>
      <c r="O19" s="54">
        <f>D19*100%</f>
        <v>1428672.29</v>
      </c>
      <c r="P19" s="51">
        <f t="shared" si="1"/>
        <v>0</v>
      </c>
    </row>
    <row r="20" spans="1:16" ht="54.75" customHeight="1">
      <c r="A20" s="106">
        <v>31</v>
      </c>
      <c r="B20" s="62" t="s">
        <v>37</v>
      </c>
      <c r="C20" s="60" t="s">
        <v>38</v>
      </c>
      <c r="D20" s="85">
        <v>2293278.62</v>
      </c>
      <c r="E20" s="63">
        <v>42426</v>
      </c>
      <c r="F20" s="63">
        <v>42545</v>
      </c>
      <c r="G20" s="49">
        <v>1</v>
      </c>
      <c r="H20" s="85">
        <v>2293278.62</v>
      </c>
      <c r="I20" s="57"/>
      <c r="J20" s="50" t="s">
        <v>52</v>
      </c>
      <c r="N20" s="51">
        <f t="shared" si="0"/>
        <v>0</v>
      </c>
      <c r="O20" s="54">
        <f>D20*50%</f>
        <v>1146639.31</v>
      </c>
      <c r="P20" s="51">
        <f t="shared" si="1"/>
        <v>1146639.31</v>
      </c>
    </row>
    <row r="21" spans="1:16" ht="54.75" customHeight="1">
      <c r="A21" s="106">
        <v>34</v>
      </c>
      <c r="B21" s="62" t="s">
        <v>50</v>
      </c>
      <c r="C21" s="60" t="s">
        <v>46</v>
      </c>
      <c r="D21" s="85">
        <v>2797630.37</v>
      </c>
      <c r="E21" s="63">
        <v>42422</v>
      </c>
      <c r="F21" s="63">
        <v>42541</v>
      </c>
      <c r="G21" s="49">
        <v>1</v>
      </c>
      <c r="H21" s="85">
        <v>2797630.37</v>
      </c>
      <c r="I21" s="57"/>
      <c r="J21" s="50" t="s">
        <v>52</v>
      </c>
      <c r="N21" s="51">
        <f t="shared" si="0"/>
        <v>0</v>
      </c>
      <c r="O21" s="54">
        <f>D21*70%</f>
        <v>1958341.2589999998</v>
      </c>
      <c r="P21" s="51">
        <f t="shared" si="1"/>
        <v>839289.11100000027</v>
      </c>
    </row>
    <row r="22" spans="1:16" ht="51.75" customHeight="1">
      <c r="A22" s="106">
        <v>44</v>
      </c>
      <c r="B22" s="56" t="s">
        <v>32</v>
      </c>
      <c r="C22" s="60" t="s">
        <v>33</v>
      </c>
      <c r="D22" s="85">
        <v>1130479.21</v>
      </c>
      <c r="E22" s="63">
        <v>42422</v>
      </c>
      <c r="F22" s="63">
        <v>42496</v>
      </c>
      <c r="G22" s="64">
        <v>1</v>
      </c>
      <c r="H22" s="85">
        <v>1130479.21</v>
      </c>
      <c r="I22" s="68"/>
      <c r="J22" s="50" t="s">
        <v>52</v>
      </c>
      <c r="N22" s="51">
        <f t="shared" si="0"/>
        <v>0</v>
      </c>
      <c r="O22" s="54">
        <f>D22*100%</f>
        <v>1130479.21</v>
      </c>
      <c r="P22" s="51">
        <f>H22-O22</f>
        <v>0</v>
      </c>
    </row>
    <row r="23" spans="1:16" ht="54" customHeight="1">
      <c r="A23" s="106">
        <v>36</v>
      </c>
      <c r="B23" s="69" t="s">
        <v>30</v>
      </c>
      <c r="C23" s="60" t="s">
        <v>31</v>
      </c>
      <c r="D23" s="85">
        <v>1300981.6599999999</v>
      </c>
      <c r="E23" s="63">
        <v>42422</v>
      </c>
      <c r="F23" s="63">
        <v>42511</v>
      </c>
      <c r="G23" s="64">
        <v>1</v>
      </c>
      <c r="H23" s="85">
        <v>1300981.6599999999</v>
      </c>
      <c r="I23" s="68"/>
      <c r="J23" s="50" t="s">
        <v>52</v>
      </c>
      <c r="N23" s="51">
        <f t="shared" si="0"/>
        <v>0</v>
      </c>
      <c r="O23" s="54">
        <f>D23*50%</f>
        <v>650490.82999999996</v>
      </c>
      <c r="P23" s="51">
        <f>H23-O23</f>
        <v>650490.82999999996</v>
      </c>
    </row>
    <row r="24" spans="1:16" ht="50.25" customHeight="1">
      <c r="A24" s="106">
        <v>56</v>
      </c>
      <c r="B24" s="56" t="s">
        <v>66</v>
      </c>
      <c r="C24" s="60" t="s">
        <v>38</v>
      </c>
      <c r="D24" s="85">
        <v>2396322.66</v>
      </c>
      <c r="E24" s="63">
        <v>42458</v>
      </c>
      <c r="F24" s="63">
        <v>42547</v>
      </c>
      <c r="G24" s="64">
        <v>1</v>
      </c>
      <c r="H24" s="61">
        <v>2396322.66</v>
      </c>
      <c r="I24" s="57"/>
      <c r="J24" s="118" t="s">
        <v>93</v>
      </c>
      <c r="N24" s="51">
        <f t="shared" si="0"/>
        <v>0</v>
      </c>
      <c r="O24" s="54"/>
      <c r="P24" s="51"/>
    </row>
    <row r="25" spans="1:16" ht="45">
      <c r="A25" s="106">
        <v>33</v>
      </c>
      <c r="B25" s="56" t="s">
        <v>75</v>
      </c>
      <c r="C25" s="31" t="s">
        <v>40</v>
      </c>
      <c r="D25" s="85">
        <v>383642.21</v>
      </c>
      <c r="E25" s="63">
        <v>42445</v>
      </c>
      <c r="F25" s="63">
        <v>42489</v>
      </c>
      <c r="G25" s="64">
        <v>1</v>
      </c>
      <c r="H25" s="85">
        <v>383642.21</v>
      </c>
      <c r="I25" s="68"/>
      <c r="J25" s="50" t="s">
        <v>52</v>
      </c>
      <c r="N25" s="51">
        <f t="shared" si="0"/>
        <v>0</v>
      </c>
    </row>
    <row r="26" spans="1:16" ht="45" customHeight="1">
      <c r="A26" s="106">
        <v>49</v>
      </c>
      <c r="B26" s="56" t="s">
        <v>60</v>
      </c>
      <c r="C26" s="60" t="s">
        <v>44</v>
      </c>
      <c r="D26" s="85">
        <v>3536653.78</v>
      </c>
      <c r="E26" s="63">
        <v>42458</v>
      </c>
      <c r="F26" s="63">
        <v>42577</v>
      </c>
      <c r="G26" s="64">
        <v>0.78</v>
      </c>
      <c r="H26" s="70">
        <f>G26*D26</f>
        <v>2758589.9484000001</v>
      </c>
      <c r="I26" s="57"/>
      <c r="J26" s="119" t="s">
        <v>94</v>
      </c>
      <c r="N26" s="51">
        <f t="shared" si="0"/>
        <v>778063.83159999968</v>
      </c>
    </row>
    <row r="27" spans="1:16" ht="34.5" customHeight="1">
      <c r="A27" s="106">
        <v>50</v>
      </c>
      <c r="B27" s="56" t="s">
        <v>70</v>
      </c>
      <c r="C27" s="60" t="s">
        <v>29</v>
      </c>
      <c r="D27" s="85">
        <v>1170818.47</v>
      </c>
      <c r="E27" s="63">
        <v>42458</v>
      </c>
      <c r="F27" s="63">
        <v>42517</v>
      </c>
      <c r="G27" s="64">
        <v>1</v>
      </c>
      <c r="H27" s="85">
        <v>1170818.47</v>
      </c>
      <c r="I27" s="68"/>
      <c r="J27" s="50" t="s">
        <v>52</v>
      </c>
      <c r="N27" s="51">
        <f t="shared" si="0"/>
        <v>0</v>
      </c>
      <c r="O27" s="54"/>
      <c r="P27" s="51"/>
    </row>
    <row r="28" spans="1:16" ht="37.5" customHeight="1">
      <c r="A28" s="106">
        <v>51</v>
      </c>
      <c r="B28" s="56" t="s">
        <v>67</v>
      </c>
      <c r="C28" s="66" t="s">
        <v>29</v>
      </c>
      <c r="D28" s="85">
        <v>2318301.2799999998</v>
      </c>
      <c r="E28" s="63">
        <v>42458</v>
      </c>
      <c r="F28" s="63">
        <v>42517</v>
      </c>
      <c r="G28" s="64">
        <v>1</v>
      </c>
      <c r="H28" s="61">
        <v>2318301.2799999998</v>
      </c>
      <c r="I28" s="57"/>
      <c r="J28" s="118" t="s">
        <v>93</v>
      </c>
      <c r="N28" s="51">
        <f t="shared" si="0"/>
        <v>0</v>
      </c>
      <c r="O28" s="54"/>
      <c r="P28" s="51"/>
    </row>
    <row r="29" spans="1:16" ht="45">
      <c r="A29" s="106">
        <v>32</v>
      </c>
      <c r="B29" s="74" t="s">
        <v>76</v>
      </c>
      <c r="C29" s="60" t="s">
        <v>38</v>
      </c>
      <c r="D29" s="85">
        <v>291566.37</v>
      </c>
      <c r="E29" s="63">
        <v>42445</v>
      </c>
      <c r="F29" s="63">
        <v>42489</v>
      </c>
      <c r="G29" s="64">
        <v>1</v>
      </c>
      <c r="H29" s="85">
        <v>291566.37</v>
      </c>
      <c r="I29" s="32"/>
      <c r="J29" s="50" t="s">
        <v>52</v>
      </c>
      <c r="N29" s="51">
        <f t="shared" si="0"/>
        <v>0</v>
      </c>
    </row>
    <row r="30" spans="1:16" ht="52.5" customHeight="1">
      <c r="A30" s="106">
        <v>29</v>
      </c>
      <c r="B30" s="56" t="s">
        <v>65</v>
      </c>
      <c r="C30" s="31" t="s">
        <v>63</v>
      </c>
      <c r="D30" s="90">
        <v>2448854.58</v>
      </c>
      <c r="E30" s="63">
        <v>42422</v>
      </c>
      <c r="F30" s="63">
        <v>42511</v>
      </c>
      <c r="G30" s="64">
        <v>1</v>
      </c>
      <c r="H30" s="90">
        <v>2448854.58</v>
      </c>
      <c r="I30" s="57"/>
      <c r="J30" s="50" t="s">
        <v>52</v>
      </c>
      <c r="N30" s="51">
        <f t="shared" si="0"/>
        <v>0</v>
      </c>
      <c r="O30" s="54"/>
      <c r="P30" s="51"/>
    </row>
    <row r="31" spans="1:16" ht="45">
      <c r="A31" s="106">
        <v>57</v>
      </c>
      <c r="B31" s="56" t="s">
        <v>77</v>
      </c>
      <c r="C31" s="60" t="s">
        <v>29</v>
      </c>
      <c r="D31" s="85">
        <v>243122.96</v>
      </c>
      <c r="E31" s="63">
        <v>42519</v>
      </c>
      <c r="F31" s="63">
        <v>42487</v>
      </c>
      <c r="G31" s="64">
        <v>1</v>
      </c>
      <c r="H31" s="85">
        <v>243122.96</v>
      </c>
      <c r="I31" s="32"/>
      <c r="J31" s="50" t="s">
        <v>52</v>
      </c>
      <c r="N31" s="51">
        <f t="shared" si="0"/>
        <v>0</v>
      </c>
    </row>
    <row r="32" spans="1:16" ht="45">
      <c r="A32" s="106">
        <v>53</v>
      </c>
      <c r="B32" s="56" t="s">
        <v>73</v>
      </c>
      <c r="C32" s="60" t="s">
        <v>71</v>
      </c>
      <c r="D32" s="85">
        <v>719714.1</v>
      </c>
      <c r="E32" s="63">
        <v>42458</v>
      </c>
      <c r="F32" s="63">
        <v>42502</v>
      </c>
      <c r="G32" s="64">
        <v>1</v>
      </c>
      <c r="H32" s="85">
        <v>719714.1</v>
      </c>
      <c r="I32" s="57"/>
      <c r="J32" s="50" t="s">
        <v>52</v>
      </c>
      <c r="N32" s="51">
        <f t="shared" si="0"/>
        <v>0</v>
      </c>
    </row>
    <row r="33" spans="1:16" ht="29.25" customHeight="1">
      <c r="A33" s="106">
        <v>54</v>
      </c>
      <c r="B33" s="56" t="s">
        <v>64</v>
      </c>
      <c r="C33" s="60" t="s">
        <v>62</v>
      </c>
      <c r="D33" s="85">
        <v>2717037.77</v>
      </c>
      <c r="E33" s="63">
        <v>42458</v>
      </c>
      <c r="F33" s="63">
        <v>42517</v>
      </c>
      <c r="G33" s="64">
        <v>1</v>
      </c>
      <c r="H33" s="85">
        <v>2717037.77</v>
      </c>
      <c r="I33" s="57"/>
      <c r="J33" s="50" t="s">
        <v>52</v>
      </c>
      <c r="N33" s="51">
        <f t="shared" si="0"/>
        <v>0</v>
      </c>
      <c r="O33" s="54"/>
      <c r="P33" s="51"/>
    </row>
    <row r="34" spans="1:16" ht="54" customHeight="1">
      <c r="A34" s="106">
        <v>43</v>
      </c>
      <c r="B34" s="56" t="s">
        <v>68</v>
      </c>
      <c r="C34" s="60" t="s">
        <v>58</v>
      </c>
      <c r="D34" s="90">
        <v>2142344.2999999998</v>
      </c>
      <c r="E34" s="63">
        <v>42422</v>
      </c>
      <c r="F34" s="63">
        <v>42511</v>
      </c>
      <c r="G34" s="64">
        <v>1</v>
      </c>
      <c r="H34" s="90">
        <v>2142344.2999999998</v>
      </c>
      <c r="I34" s="68"/>
      <c r="J34" s="50" t="s">
        <v>52</v>
      </c>
      <c r="N34" s="51">
        <f t="shared" si="0"/>
        <v>0</v>
      </c>
      <c r="O34" s="54"/>
      <c r="P34" s="51"/>
    </row>
    <row r="35" spans="1:16" ht="30.75" customHeight="1">
      <c r="A35" s="106">
        <v>55</v>
      </c>
      <c r="B35" s="56" t="s">
        <v>59</v>
      </c>
      <c r="C35" s="60" t="s">
        <v>58</v>
      </c>
      <c r="D35" s="85">
        <v>3715108.67</v>
      </c>
      <c r="E35" s="63">
        <v>42458</v>
      </c>
      <c r="F35" s="63">
        <v>42547</v>
      </c>
      <c r="G35" s="64">
        <v>1</v>
      </c>
      <c r="H35" s="85">
        <v>3715108.67</v>
      </c>
      <c r="I35" s="57"/>
      <c r="J35" s="50" t="s">
        <v>52</v>
      </c>
      <c r="N35" s="51">
        <f t="shared" si="0"/>
        <v>0</v>
      </c>
    </row>
    <row r="36" spans="1:16" ht="45">
      <c r="A36" s="106">
        <v>42</v>
      </c>
      <c r="B36" s="56" t="s">
        <v>74</v>
      </c>
      <c r="C36" s="60" t="s">
        <v>58</v>
      </c>
      <c r="D36" s="85">
        <v>629036.5</v>
      </c>
      <c r="E36" s="63">
        <v>42433</v>
      </c>
      <c r="F36" s="63">
        <v>42492</v>
      </c>
      <c r="G36" s="64">
        <v>1</v>
      </c>
      <c r="H36" s="85">
        <v>629036.5</v>
      </c>
      <c r="I36" s="57"/>
      <c r="J36" s="50" t="s">
        <v>52</v>
      </c>
      <c r="N36" s="51">
        <f t="shared" si="0"/>
        <v>0</v>
      </c>
    </row>
    <row r="37" spans="1:16" ht="44.25" customHeight="1">
      <c r="A37" s="106">
        <v>47</v>
      </c>
      <c r="B37" s="56" t="s">
        <v>61</v>
      </c>
      <c r="C37" s="60" t="s">
        <v>49</v>
      </c>
      <c r="D37" s="85">
        <v>3335428.85</v>
      </c>
      <c r="E37" s="63">
        <v>42458</v>
      </c>
      <c r="F37" s="63">
        <v>42547</v>
      </c>
      <c r="G37" s="64">
        <v>1</v>
      </c>
      <c r="H37" s="85">
        <f>D37*G37</f>
        <v>3335428.85</v>
      </c>
      <c r="I37" s="57"/>
      <c r="J37" s="119" t="s">
        <v>97</v>
      </c>
      <c r="N37" s="51">
        <f t="shared" si="0"/>
        <v>0</v>
      </c>
    </row>
    <row r="38" spans="1:16" ht="44.25" customHeight="1">
      <c r="A38" s="106">
        <v>46</v>
      </c>
      <c r="B38" s="56" t="s">
        <v>69</v>
      </c>
      <c r="C38" s="60" t="s">
        <v>49</v>
      </c>
      <c r="D38" s="90">
        <v>2108660.17</v>
      </c>
      <c r="E38" s="63">
        <v>42458</v>
      </c>
      <c r="F38" s="63">
        <v>42532</v>
      </c>
      <c r="G38" s="64">
        <v>1</v>
      </c>
      <c r="H38" s="90">
        <v>2108660.17</v>
      </c>
      <c r="I38" s="68"/>
      <c r="J38" s="118" t="s">
        <v>93</v>
      </c>
      <c r="N38" s="51">
        <f t="shared" si="0"/>
        <v>0</v>
      </c>
      <c r="O38" s="54"/>
      <c r="P38" s="51"/>
    </row>
    <row r="39" spans="1:16" ht="45">
      <c r="A39" s="106">
        <v>45</v>
      </c>
      <c r="B39" s="56" t="s">
        <v>72</v>
      </c>
      <c r="C39" s="31" t="s">
        <v>49</v>
      </c>
      <c r="D39" s="85">
        <v>901498.18</v>
      </c>
      <c r="E39" s="63">
        <v>42458</v>
      </c>
      <c r="F39" s="63">
        <v>42502</v>
      </c>
      <c r="G39" s="64">
        <v>1</v>
      </c>
      <c r="H39" s="85">
        <v>901498.18</v>
      </c>
      <c r="I39" s="57"/>
      <c r="J39" s="50" t="s">
        <v>52</v>
      </c>
      <c r="N39" s="51">
        <f t="shared" si="0"/>
        <v>0</v>
      </c>
    </row>
    <row r="40" spans="1:16" ht="47.25" customHeight="1">
      <c r="A40" s="106">
        <v>48</v>
      </c>
      <c r="B40" s="56" t="s">
        <v>57</v>
      </c>
      <c r="C40" s="31" t="s">
        <v>56</v>
      </c>
      <c r="D40" s="86">
        <v>4990609.13</v>
      </c>
      <c r="E40" s="63">
        <v>42458</v>
      </c>
      <c r="F40" s="63">
        <v>42547</v>
      </c>
      <c r="G40" s="64">
        <v>0.5</v>
      </c>
      <c r="H40" s="85">
        <f>G40*D40</f>
        <v>2495304.5649999999</v>
      </c>
      <c r="I40" s="32"/>
      <c r="J40" s="119" t="s">
        <v>95</v>
      </c>
      <c r="N40" s="51">
        <f t="shared" si="0"/>
        <v>2495304.5649999999</v>
      </c>
    </row>
    <row r="41" spans="1:16" ht="56.25" customHeight="1">
      <c r="A41" s="106">
        <v>62</v>
      </c>
      <c r="B41" s="56" t="s">
        <v>83</v>
      </c>
      <c r="C41" s="60" t="s">
        <v>29</v>
      </c>
      <c r="D41" s="85">
        <v>195935.05</v>
      </c>
      <c r="E41" s="63">
        <v>42507</v>
      </c>
      <c r="F41" s="63">
        <v>42536</v>
      </c>
      <c r="G41" s="64">
        <v>1</v>
      </c>
      <c r="H41" s="85">
        <v>195935.05</v>
      </c>
      <c r="I41" s="32"/>
      <c r="J41" s="50" t="s">
        <v>52</v>
      </c>
      <c r="N41" s="51">
        <f t="shared" si="0"/>
        <v>0</v>
      </c>
    </row>
    <row r="42" spans="1:16" ht="56.25" customHeight="1">
      <c r="A42" s="106">
        <v>58</v>
      </c>
      <c r="B42" s="56" t="s">
        <v>84</v>
      </c>
      <c r="C42" s="60" t="s">
        <v>29</v>
      </c>
      <c r="D42" s="85">
        <v>2225434.41</v>
      </c>
      <c r="E42" s="63">
        <v>42507</v>
      </c>
      <c r="F42" s="63">
        <v>42566</v>
      </c>
      <c r="G42" s="64">
        <v>1</v>
      </c>
      <c r="H42" s="85">
        <v>2225434.41</v>
      </c>
      <c r="I42" s="32"/>
      <c r="J42" s="50" t="s">
        <v>52</v>
      </c>
      <c r="N42" s="51">
        <f t="shared" si="0"/>
        <v>0</v>
      </c>
    </row>
    <row r="43" spans="1:16" ht="56.25" customHeight="1">
      <c r="A43" s="106">
        <v>52</v>
      </c>
      <c r="B43" s="56" t="s">
        <v>85</v>
      </c>
      <c r="C43" s="60" t="s">
        <v>29</v>
      </c>
      <c r="D43" s="85">
        <v>1749877.16</v>
      </c>
      <c r="E43" s="63">
        <v>42507</v>
      </c>
      <c r="F43" s="63">
        <v>42581</v>
      </c>
      <c r="G43" s="64">
        <v>0.59</v>
      </c>
      <c r="H43" s="85">
        <f>G43*D43</f>
        <v>1032427.5243999999</v>
      </c>
      <c r="I43" s="57"/>
      <c r="J43" s="120" t="s">
        <v>96</v>
      </c>
      <c r="N43" s="51">
        <f t="shared" si="0"/>
        <v>717449.63560000004</v>
      </c>
    </row>
    <row r="44" spans="1:16">
      <c r="B44" s="96"/>
      <c r="C44" s="96"/>
      <c r="D44" s="97"/>
      <c r="E44" s="96"/>
      <c r="F44" s="96"/>
      <c r="G44" s="96"/>
      <c r="H44" s="83"/>
      <c r="I44" s="96"/>
      <c r="J44" s="96"/>
      <c r="N44" s="51"/>
    </row>
    <row r="45" spans="1:16">
      <c r="B45" s="75"/>
      <c r="C45" s="75"/>
      <c r="D45" s="92"/>
      <c r="E45" s="75"/>
      <c r="F45" s="75"/>
      <c r="G45" s="75"/>
      <c r="H45" s="76"/>
      <c r="I45" s="75"/>
      <c r="J45" s="75"/>
      <c r="N45" s="51"/>
    </row>
    <row r="46" spans="1:16" ht="15.75">
      <c r="B46" s="84" t="s">
        <v>13</v>
      </c>
      <c r="C46" s="31"/>
      <c r="D46" s="93"/>
      <c r="E46" s="18"/>
      <c r="F46" s="18"/>
      <c r="G46" s="19"/>
      <c r="H46" s="17"/>
      <c r="I46" s="32"/>
      <c r="J46" s="82"/>
      <c r="N46" s="51"/>
    </row>
    <row r="47" spans="1:16" ht="30">
      <c r="A47" s="106">
        <v>1</v>
      </c>
      <c r="B47" s="56" t="s">
        <v>88</v>
      </c>
      <c r="C47" s="60" t="s">
        <v>38</v>
      </c>
      <c r="D47" s="85">
        <v>508994.27</v>
      </c>
      <c r="E47" s="18">
        <v>42458</v>
      </c>
      <c r="F47" s="18">
        <v>42487</v>
      </c>
      <c r="G47" s="64">
        <v>1</v>
      </c>
      <c r="H47" s="85">
        <v>508994.27</v>
      </c>
      <c r="I47" s="80"/>
      <c r="J47" s="50" t="s">
        <v>52</v>
      </c>
      <c r="N47" s="51">
        <f t="shared" si="0"/>
        <v>0</v>
      </c>
    </row>
    <row r="48" spans="1:16" ht="45">
      <c r="A48" s="106">
        <v>16</v>
      </c>
      <c r="B48" s="56" t="s">
        <v>80</v>
      </c>
      <c r="C48" s="60" t="s">
        <v>62</v>
      </c>
      <c r="D48" s="85">
        <v>3744743.1</v>
      </c>
      <c r="E48" s="63">
        <v>42422</v>
      </c>
      <c r="F48" s="63">
        <v>42511</v>
      </c>
      <c r="G48" s="64">
        <v>1</v>
      </c>
      <c r="H48" s="85">
        <v>3744743.1</v>
      </c>
      <c r="I48" s="80"/>
      <c r="J48" s="50" t="s">
        <v>52</v>
      </c>
      <c r="N48" s="51">
        <f t="shared" si="0"/>
        <v>0</v>
      </c>
    </row>
    <row r="49" spans="1:15" ht="45">
      <c r="A49" s="106">
        <v>2</v>
      </c>
      <c r="B49" s="78" t="s">
        <v>78</v>
      </c>
      <c r="C49" s="79" t="s">
        <v>79</v>
      </c>
      <c r="D49" s="85">
        <v>1768581</v>
      </c>
      <c r="E49" s="63">
        <v>42451</v>
      </c>
      <c r="F49" s="63">
        <v>42520</v>
      </c>
      <c r="G49" s="64">
        <v>1</v>
      </c>
      <c r="H49" s="85">
        <v>1768581</v>
      </c>
      <c r="I49" s="80"/>
      <c r="J49" s="50" t="s">
        <v>52</v>
      </c>
      <c r="N49" s="51">
        <f t="shared" si="0"/>
        <v>0</v>
      </c>
    </row>
    <row r="50" spans="1:15" ht="60">
      <c r="A50" s="106">
        <v>15</v>
      </c>
      <c r="B50" s="56" t="s">
        <v>86</v>
      </c>
      <c r="C50" s="60" t="s">
        <v>63</v>
      </c>
      <c r="D50" s="85">
        <v>175516.97</v>
      </c>
      <c r="E50" s="63">
        <v>42507</v>
      </c>
      <c r="F50" s="63">
        <v>42521</v>
      </c>
      <c r="G50" s="64">
        <v>1</v>
      </c>
      <c r="H50" s="85">
        <v>175516.97</v>
      </c>
      <c r="I50" s="80"/>
      <c r="J50" s="50" t="s">
        <v>52</v>
      </c>
      <c r="N50" s="51">
        <f t="shared" si="0"/>
        <v>0</v>
      </c>
    </row>
    <row r="51" spans="1:15">
      <c r="D51" s="121"/>
      <c r="N51" s="51"/>
    </row>
    <row r="52" spans="1:15">
      <c r="B52" s="75"/>
      <c r="C52" s="75"/>
      <c r="D52" s="92"/>
      <c r="E52" s="75"/>
      <c r="F52" s="75"/>
      <c r="G52" s="75"/>
      <c r="H52" s="76"/>
      <c r="I52" s="75"/>
      <c r="J52" s="75"/>
      <c r="N52" s="51"/>
    </row>
    <row r="53" spans="1:15" ht="15.75">
      <c r="B53" s="81" t="s">
        <v>15</v>
      </c>
      <c r="C53" s="31"/>
      <c r="D53" s="93"/>
      <c r="E53" s="18"/>
      <c r="F53" s="18"/>
      <c r="G53" s="19"/>
      <c r="H53" s="17"/>
      <c r="I53" s="32"/>
      <c r="J53" s="82"/>
      <c r="N53" s="51"/>
    </row>
    <row r="54" spans="1:15" ht="51" customHeight="1">
      <c r="A54" s="106">
        <v>72</v>
      </c>
      <c r="B54" s="69" t="s">
        <v>48</v>
      </c>
      <c r="C54" s="60" t="s">
        <v>49</v>
      </c>
      <c r="D54" s="93">
        <v>634331.31999999995</v>
      </c>
      <c r="E54" s="18">
        <v>42433</v>
      </c>
      <c r="F54" s="18">
        <v>42477</v>
      </c>
      <c r="G54" s="19">
        <v>1</v>
      </c>
      <c r="H54" s="93">
        <v>634331.31999999995</v>
      </c>
      <c r="I54" s="32"/>
      <c r="J54" s="50" t="s">
        <v>52</v>
      </c>
      <c r="N54" s="51">
        <f t="shared" si="0"/>
        <v>0</v>
      </c>
      <c r="O54" s="54">
        <f>D54*100%</f>
        <v>634331.31999999995</v>
      </c>
    </row>
    <row r="55" spans="1:15" ht="45" customHeight="1">
      <c r="A55" s="106">
        <v>73</v>
      </c>
      <c r="B55" s="14" t="s">
        <v>47</v>
      </c>
      <c r="C55" s="12" t="s">
        <v>46</v>
      </c>
      <c r="D55" s="95">
        <v>1558119.17</v>
      </c>
      <c r="E55" s="16">
        <v>42422</v>
      </c>
      <c r="F55" s="71">
        <v>42466</v>
      </c>
      <c r="G55" s="19">
        <v>1</v>
      </c>
      <c r="H55" s="95">
        <v>1558119.17</v>
      </c>
      <c r="I55" s="2"/>
      <c r="J55" s="50" t="s">
        <v>52</v>
      </c>
      <c r="N55" s="51">
        <f t="shared" si="0"/>
        <v>0</v>
      </c>
      <c r="O55" s="54">
        <f>D55*95%</f>
        <v>1480213.2115</v>
      </c>
    </row>
    <row r="56" spans="1:15" ht="57.75" customHeight="1">
      <c r="A56" s="106">
        <v>68</v>
      </c>
      <c r="B56" s="56" t="s">
        <v>82</v>
      </c>
      <c r="C56" s="60" t="s">
        <v>29</v>
      </c>
      <c r="D56" s="89">
        <v>286090.58</v>
      </c>
      <c r="E56" s="63">
        <v>42445</v>
      </c>
      <c r="F56" s="18">
        <v>42489</v>
      </c>
      <c r="G56" s="19">
        <v>1</v>
      </c>
      <c r="H56" s="89">
        <v>286090.58</v>
      </c>
      <c r="I56" s="57"/>
      <c r="J56" s="50" t="s">
        <v>52</v>
      </c>
      <c r="N56" s="51">
        <f t="shared" si="0"/>
        <v>0</v>
      </c>
      <c r="O56" s="55"/>
    </row>
    <row r="57" spans="1:15">
      <c r="D57"/>
    </row>
    <row r="58" spans="1:15">
      <c r="D58"/>
    </row>
    <row r="59" spans="1:15" ht="15.75">
      <c r="B59" s="27" t="s">
        <v>22</v>
      </c>
      <c r="D59" t="s">
        <v>91</v>
      </c>
      <c r="H59" s="27" t="s">
        <v>21</v>
      </c>
    </row>
    <row r="60" spans="1:15">
      <c r="D60"/>
      <c r="H60"/>
    </row>
    <row r="61" spans="1:15">
      <c r="D61"/>
      <c r="H61"/>
    </row>
    <row r="62" spans="1:15" ht="15.75">
      <c r="B62" s="4" t="s">
        <v>19</v>
      </c>
      <c r="D62" s="4" t="s">
        <v>24</v>
      </c>
      <c r="H62" s="28" t="s">
        <v>20</v>
      </c>
    </row>
    <row r="63" spans="1:15">
      <c r="B63" t="s">
        <v>26</v>
      </c>
      <c r="D63" t="s">
        <v>92</v>
      </c>
      <c r="H63" s="30" t="s">
        <v>25</v>
      </c>
    </row>
    <row r="67" spans="4:4" ht="15.75">
      <c r="D67" s="116"/>
    </row>
    <row r="68" spans="4:4">
      <c r="D68"/>
    </row>
    <row r="69" spans="4:4">
      <c r="D69"/>
    </row>
    <row r="70" spans="4:4" ht="15.75">
      <c r="D70" s="117"/>
    </row>
  </sheetData>
  <sheetProtection password="CE2A" sheet="1" objects="1" scenarios="1"/>
  <mergeCells count="10">
    <mergeCell ref="B4:J4"/>
    <mergeCell ref="B5:J5"/>
    <mergeCell ref="B10:B11"/>
    <mergeCell ref="C10:C11"/>
    <mergeCell ref="D10:D11"/>
    <mergeCell ref="E10:E11"/>
    <mergeCell ref="F10:F11"/>
    <mergeCell ref="G10:H10"/>
    <mergeCell ref="I10:I11"/>
    <mergeCell ref="J10:J11"/>
  </mergeCells>
  <pageMargins left="0.7" right="0.7" top="0.4" bottom="0.5" header="0.3" footer="0.3"/>
  <pageSetup paperSize="5" scale="50" orientation="landscape" horizontalDpi="120" verticalDpi="72" r:id="rId1"/>
  <rowBreaks count="2" manualBreakCount="2">
    <brk id="23" max="9" man="1"/>
    <brk id="44" max="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opLeftCell="A2" zoomScaleSheetLayoutView="100" workbookViewId="0">
      <selection activeCell="A2" sqref="A2"/>
    </sheetView>
  </sheetViews>
  <sheetFormatPr defaultRowHeight="15"/>
  <cols>
    <col min="1" max="1" width="43.7109375" customWidth="1"/>
    <col min="2" max="2" width="18.140625" customWidth="1"/>
    <col min="3" max="3" width="20.42578125" style="1" customWidth="1"/>
    <col min="4" max="4" width="20.5703125" customWidth="1"/>
    <col min="5" max="5" width="21.7109375" customWidth="1"/>
    <col min="6" max="6" width="15.140625" customWidth="1"/>
    <col min="7" max="7" width="18.5703125" style="1" customWidth="1"/>
    <col min="8" max="8" width="16.7109375" customWidth="1"/>
    <col min="9" max="9" width="18.7109375" customWidth="1"/>
    <col min="13" max="13" width="14.5703125" customWidth="1"/>
    <col min="14" max="14" width="14.42578125" customWidth="1"/>
    <col min="15" max="15" width="11.140625" customWidth="1"/>
  </cols>
  <sheetData>
    <row r="1" spans="1:15" hidden="1">
      <c r="A1" s="5" t="s">
        <v>0</v>
      </c>
    </row>
    <row r="4" spans="1:15" ht="15.75">
      <c r="A4" s="124" t="s">
        <v>1</v>
      </c>
      <c r="B4" s="124"/>
      <c r="C4" s="124"/>
      <c r="D4" s="124"/>
      <c r="E4" s="124"/>
      <c r="F4" s="124"/>
      <c r="G4" s="124"/>
      <c r="H4" s="124"/>
      <c r="I4" s="124"/>
    </row>
    <row r="5" spans="1:15" ht="15.75">
      <c r="A5" s="124" t="s">
        <v>90</v>
      </c>
      <c r="B5" s="124"/>
      <c r="C5" s="124"/>
      <c r="D5" s="124"/>
      <c r="E5" s="124"/>
      <c r="F5" s="124"/>
      <c r="G5" s="124"/>
      <c r="H5" s="124"/>
      <c r="I5" s="124"/>
    </row>
    <row r="6" spans="1:15" ht="15.75">
      <c r="A6" s="101"/>
      <c r="B6" s="101"/>
      <c r="C6" s="9"/>
      <c r="D6" s="101"/>
      <c r="E6" s="101"/>
      <c r="F6" s="101"/>
      <c r="G6" s="9"/>
      <c r="H6" s="101"/>
      <c r="I6" s="101"/>
    </row>
    <row r="8" spans="1:15" ht="15.75">
      <c r="A8" s="4" t="s">
        <v>2</v>
      </c>
    </row>
    <row r="9" spans="1:15" ht="15.75" thickBot="1">
      <c r="A9" s="98"/>
      <c r="B9" s="98"/>
      <c r="C9" s="99"/>
      <c r="D9" s="98"/>
      <c r="E9" s="98"/>
      <c r="F9" s="98"/>
      <c r="G9" s="99"/>
      <c r="H9" s="98"/>
      <c r="I9" s="98"/>
    </row>
    <row r="10" spans="1:15" ht="24.75" customHeight="1">
      <c r="A10" s="126" t="s">
        <v>3</v>
      </c>
      <c r="B10" s="126" t="s">
        <v>4</v>
      </c>
      <c r="C10" s="130" t="s">
        <v>5</v>
      </c>
      <c r="D10" s="126" t="s">
        <v>6</v>
      </c>
      <c r="E10" s="129" t="s">
        <v>7</v>
      </c>
      <c r="F10" s="126" t="s">
        <v>8</v>
      </c>
      <c r="G10" s="126"/>
      <c r="H10" s="129" t="s">
        <v>11</v>
      </c>
      <c r="I10" s="126" t="s">
        <v>12</v>
      </c>
    </row>
    <row r="11" spans="1:15" ht="51.75" customHeight="1">
      <c r="A11" s="123"/>
      <c r="B11" s="123"/>
      <c r="C11" s="125"/>
      <c r="D11" s="123"/>
      <c r="E11" s="122"/>
      <c r="F11" s="100" t="s">
        <v>9</v>
      </c>
      <c r="G11" s="8" t="s">
        <v>10</v>
      </c>
      <c r="H11" s="122"/>
      <c r="I11" s="123"/>
    </row>
    <row r="12" spans="1:15" ht="19.5" customHeight="1">
      <c r="A12" s="10" t="s">
        <v>14</v>
      </c>
      <c r="B12" s="57"/>
      <c r="C12" s="59"/>
      <c r="D12" s="57"/>
      <c r="E12" s="57"/>
      <c r="F12" s="57"/>
      <c r="G12" s="59"/>
      <c r="H12" s="57"/>
      <c r="I12" s="57"/>
    </row>
    <row r="13" spans="1:15" ht="60" customHeight="1">
      <c r="A13" s="69" t="s">
        <v>45</v>
      </c>
      <c r="B13" s="60" t="s">
        <v>29</v>
      </c>
      <c r="C13" s="89">
        <v>1382162.66</v>
      </c>
      <c r="D13" s="71">
        <v>42422</v>
      </c>
      <c r="E13" s="71">
        <v>42511</v>
      </c>
      <c r="F13" s="72">
        <v>1</v>
      </c>
      <c r="G13" s="89">
        <v>1382162.66</v>
      </c>
      <c r="H13" s="57"/>
      <c r="I13" s="50" t="s">
        <v>52</v>
      </c>
      <c r="M13" s="51">
        <f>C13-G13</f>
        <v>0</v>
      </c>
      <c r="N13" s="54">
        <f>C13*90%</f>
        <v>1243946.3939999999</v>
      </c>
    </row>
    <row r="14" spans="1:15" ht="49.5" customHeight="1">
      <c r="A14" s="56" t="s">
        <v>35</v>
      </c>
      <c r="B14" s="60" t="s">
        <v>36</v>
      </c>
      <c r="C14" s="85">
        <v>1345464.14</v>
      </c>
      <c r="D14" s="63">
        <v>42422</v>
      </c>
      <c r="E14" s="63">
        <v>42481</v>
      </c>
      <c r="F14" s="72">
        <v>1</v>
      </c>
      <c r="G14" s="85">
        <v>1345464.14</v>
      </c>
      <c r="H14" s="57"/>
      <c r="I14" s="50" t="s">
        <v>52</v>
      </c>
      <c r="M14" s="51">
        <f t="shared" ref="M14:M56" si="0">C14-G14</f>
        <v>0</v>
      </c>
      <c r="N14" s="54">
        <f>C14*95%</f>
        <v>1278190.9329999997</v>
      </c>
      <c r="O14" s="51">
        <f t="shared" ref="O14:O21" si="1">G14-N14</f>
        <v>67273.20700000017</v>
      </c>
    </row>
    <row r="15" spans="1:15" ht="55.5" customHeight="1">
      <c r="A15" s="33" t="s">
        <v>41</v>
      </c>
      <c r="B15" s="31" t="s">
        <v>42</v>
      </c>
      <c r="C15" s="86">
        <v>2868332.67</v>
      </c>
      <c r="D15" s="48">
        <v>42422</v>
      </c>
      <c r="E15" s="48">
        <v>42541</v>
      </c>
      <c r="F15" s="72">
        <v>1</v>
      </c>
      <c r="G15" s="86">
        <v>2868332.67</v>
      </c>
      <c r="H15" s="32"/>
      <c r="I15" s="50" t="s">
        <v>52</v>
      </c>
      <c r="M15" s="51">
        <f t="shared" si="0"/>
        <v>0</v>
      </c>
      <c r="N15" s="54">
        <f>C15*95%</f>
        <v>2724916.0364999999</v>
      </c>
      <c r="O15" s="51">
        <f t="shared" si="1"/>
        <v>143416.6335</v>
      </c>
    </row>
    <row r="16" spans="1:15" ht="58.5" customHeight="1">
      <c r="A16" s="56" t="s">
        <v>87</v>
      </c>
      <c r="B16" s="66" t="s">
        <v>29</v>
      </c>
      <c r="C16" s="90">
        <v>2158030.81</v>
      </c>
      <c r="D16" s="63">
        <v>42422</v>
      </c>
      <c r="E16" s="63">
        <v>42496</v>
      </c>
      <c r="F16" s="72">
        <v>1</v>
      </c>
      <c r="G16" s="90">
        <v>2158030.81</v>
      </c>
      <c r="H16" s="68"/>
      <c r="I16" s="50" t="s">
        <v>52</v>
      </c>
      <c r="M16" s="51">
        <f t="shared" si="0"/>
        <v>0</v>
      </c>
      <c r="N16" s="54">
        <f>C16*85%</f>
        <v>1834326.1884999999</v>
      </c>
      <c r="O16" s="51">
        <f t="shared" si="1"/>
        <v>323704.62150000012</v>
      </c>
    </row>
    <row r="17" spans="1:15" ht="54.75" customHeight="1">
      <c r="A17" s="69" t="s">
        <v>43</v>
      </c>
      <c r="B17" s="60" t="s">
        <v>44</v>
      </c>
      <c r="C17" s="85">
        <v>1769776.72</v>
      </c>
      <c r="D17" s="63">
        <v>42422</v>
      </c>
      <c r="E17" s="63">
        <v>42511</v>
      </c>
      <c r="F17" s="72">
        <v>1</v>
      </c>
      <c r="G17" s="85">
        <v>1769776.72</v>
      </c>
      <c r="H17" s="57"/>
      <c r="I17" s="50" t="s">
        <v>52</v>
      </c>
      <c r="M17" s="51">
        <f t="shared" si="0"/>
        <v>0</v>
      </c>
      <c r="N17" s="54">
        <f>C17*85%</f>
        <v>1504310.2119999998</v>
      </c>
      <c r="O17" s="51">
        <f t="shared" si="1"/>
        <v>265466.50800000015</v>
      </c>
    </row>
    <row r="18" spans="1:15" ht="53.25" customHeight="1">
      <c r="A18" s="62" t="s">
        <v>34</v>
      </c>
      <c r="B18" s="60" t="s">
        <v>29</v>
      </c>
      <c r="C18" s="85">
        <v>1302928.72</v>
      </c>
      <c r="D18" s="63">
        <v>42422</v>
      </c>
      <c r="E18" s="63">
        <v>42481</v>
      </c>
      <c r="F18" s="72">
        <v>1</v>
      </c>
      <c r="G18" s="85">
        <v>1302928.72</v>
      </c>
      <c r="H18" s="57"/>
      <c r="I18" s="50" t="s">
        <v>52</v>
      </c>
      <c r="M18" s="51">
        <f t="shared" si="0"/>
        <v>0</v>
      </c>
      <c r="N18" s="54">
        <f>C18*85%</f>
        <v>1107489.412</v>
      </c>
      <c r="O18" s="51">
        <f t="shared" si="1"/>
        <v>195439.30799999996</v>
      </c>
    </row>
    <row r="19" spans="1:15" ht="55.5" customHeight="1">
      <c r="A19" s="21" t="s">
        <v>39</v>
      </c>
      <c r="B19" s="31" t="s">
        <v>40</v>
      </c>
      <c r="C19" s="86">
        <v>1428672.29</v>
      </c>
      <c r="D19" s="48">
        <v>42422</v>
      </c>
      <c r="E19" s="48">
        <v>42511</v>
      </c>
      <c r="F19" s="49">
        <v>1</v>
      </c>
      <c r="G19" s="86">
        <v>1428672.29</v>
      </c>
      <c r="H19" s="32"/>
      <c r="I19" s="50" t="s">
        <v>52</v>
      </c>
      <c r="M19" s="51">
        <f t="shared" si="0"/>
        <v>0</v>
      </c>
      <c r="N19" s="54">
        <f>C19*100%</f>
        <v>1428672.29</v>
      </c>
      <c r="O19" s="51">
        <f t="shared" si="1"/>
        <v>0</v>
      </c>
    </row>
    <row r="20" spans="1:15" ht="54.75" customHeight="1">
      <c r="A20" s="62" t="s">
        <v>37</v>
      </c>
      <c r="B20" s="60" t="s">
        <v>38</v>
      </c>
      <c r="C20" s="85">
        <v>2293278.62</v>
      </c>
      <c r="D20" s="63">
        <v>42422</v>
      </c>
      <c r="E20" s="63">
        <v>42541</v>
      </c>
      <c r="F20" s="49">
        <v>1</v>
      </c>
      <c r="G20" s="85">
        <v>2293278.62</v>
      </c>
      <c r="H20" s="57"/>
      <c r="I20" s="50" t="s">
        <v>52</v>
      </c>
      <c r="M20" s="51">
        <f t="shared" si="0"/>
        <v>0</v>
      </c>
      <c r="N20" s="54">
        <f>C20*50%</f>
        <v>1146639.31</v>
      </c>
      <c r="O20" s="51">
        <f t="shared" si="1"/>
        <v>1146639.31</v>
      </c>
    </row>
    <row r="21" spans="1:15" ht="54.75" customHeight="1">
      <c r="A21" s="62" t="s">
        <v>50</v>
      </c>
      <c r="B21" s="60" t="s">
        <v>46</v>
      </c>
      <c r="C21" s="85">
        <v>2797630.37</v>
      </c>
      <c r="D21" s="63">
        <v>42422</v>
      </c>
      <c r="E21" s="63">
        <v>42541</v>
      </c>
      <c r="F21" s="49">
        <v>1</v>
      </c>
      <c r="G21" s="85">
        <v>2797630.37</v>
      </c>
      <c r="H21" s="57"/>
      <c r="I21" s="50" t="s">
        <v>52</v>
      </c>
      <c r="M21" s="51">
        <f t="shared" si="0"/>
        <v>0</v>
      </c>
      <c r="N21" s="54">
        <f>C21*70%</f>
        <v>1958341.2589999998</v>
      </c>
      <c r="O21" s="51">
        <f t="shared" si="1"/>
        <v>839289.11100000027</v>
      </c>
    </row>
    <row r="22" spans="1:15" ht="51.75" customHeight="1">
      <c r="A22" s="56" t="s">
        <v>32</v>
      </c>
      <c r="B22" s="60" t="s">
        <v>33</v>
      </c>
      <c r="C22" s="85">
        <v>1130479.21</v>
      </c>
      <c r="D22" s="63">
        <v>42422</v>
      </c>
      <c r="E22" s="63">
        <v>42496</v>
      </c>
      <c r="F22" s="64">
        <v>1</v>
      </c>
      <c r="G22" s="85">
        <v>1130479.21</v>
      </c>
      <c r="H22" s="68"/>
      <c r="I22" s="50" t="s">
        <v>52</v>
      </c>
      <c r="M22" s="51">
        <f t="shared" si="0"/>
        <v>0</v>
      </c>
      <c r="N22" s="54">
        <f>C22*100%</f>
        <v>1130479.21</v>
      </c>
      <c r="O22" s="51">
        <f>G22-N22</f>
        <v>0</v>
      </c>
    </row>
    <row r="23" spans="1:15" ht="54" customHeight="1">
      <c r="A23" s="69" t="s">
        <v>30</v>
      </c>
      <c r="B23" s="60" t="s">
        <v>31</v>
      </c>
      <c r="C23" s="85">
        <v>1300981.6599999999</v>
      </c>
      <c r="D23" s="63">
        <v>42422</v>
      </c>
      <c r="E23" s="63">
        <v>42511</v>
      </c>
      <c r="F23" s="64">
        <v>1</v>
      </c>
      <c r="G23" s="85">
        <v>1300981.6599999999</v>
      </c>
      <c r="H23" s="68"/>
      <c r="I23" s="50" t="s">
        <v>52</v>
      </c>
      <c r="M23" s="51">
        <f t="shared" si="0"/>
        <v>0</v>
      </c>
      <c r="N23" s="54">
        <f>C23*50%</f>
        <v>650490.82999999996</v>
      </c>
      <c r="O23" s="51">
        <f>G23-N23</f>
        <v>650490.82999999996</v>
      </c>
    </row>
    <row r="24" spans="1:15" ht="50.25" customHeight="1">
      <c r="A24" s="56" t="s">
        <v>66</v>
      </c>
      <c r="B24" s="60" t="s">
        <v>38</v>
      </c>
      <c r="C24" s="85">
        <v>2396322.66</v>
      </c>
      <c r="D24" s="63"/>
      <c r="E24" s="63"/>
      <c r="F24" s="64"/>
      <c r="G24" s="61"/>
      <c r="H24" s="57"/>
      <c r="I24" s="65"/>
      <c r="M24" s="51">
        <f t="shared" si="0"/>
        <v>2396322.66</v>
      </c>
      <c r="N24" s="54"/>
      <c r="O24" s="51"/>
    </row>
    <row r="25" spans="1:15" ht="45">
      <c r="A25" s="56" t="s">
        <v>75</v>
      </c>
      <c r="B25" s="31" t="s">
        <v>40</v>
      </c>
      <c r="C25" s="85">
        <v>383642.21</v>
      </c>
      <c r="D25" s="32"/>
      <c r="E25" s="32"/>
      <c r="F25" s="64">
        <v>1</v>
      </c>
      <c r="G25" s="85">
        <v>383642.21</v>
      </c>
      <c r="H25" s="68"/>
      <c r="I25" s="50" t="s">
        <v>52</v>
      </c>
      <c r="M25" s="51">
        <f t="shared" si="0"/>
        <v>0</v>
      </c>
    </row>
    <row r="26" spans="1:15" ht="45" customHeight="1">
      <c r="A26" s="56" t="s">
        <v>60</v>
      </c>
      <c r="B26" s="60" t="s">
        <v>44</v>
      </c>
      <c r="C26" s="85">
        <v>3536653.78</v>
      </c>
      <c r="D26" s="57"/>
      <c r="E26" s="57"/>
      <c r="F26" s="64">
        <v>0.5</v>
      </c>
      <c r="G26" s="70">
        <f>C26/2</f>
        <v>1768326.89</v>
      </c>
      <c r="H26" s="57"/>
      <c r="I26" s="73" t="s">
        <v>89</v>
      </c>
      <c r="M26" s="51">
        <f t="shared" si="0"/>
        <v>1768326.89</v>
      </c>
    </row>
    <row r="27" spans="1:15" ht="34.5" customHeight="1">
      <c r="A27" s="56" t="s">
        <v>70</v>
      </c>
      <c r="B27" s="60" t="s">
        <v>29</v>
      </c>
      <c r="C27" s="85">
        <v>1170818.47</v>
      </c>
      <c r="D27" s="63"/>
      <c r="E27" s="63"/>
      <c r="F27" s="64">
        <v>1</v>
      </c>
      <c r="G27" s="85">
        <v>1170818.47</v>
      </c>
      <c r="H27" s="68"/>
      <c r="I27" s="50" t="s">
        <v>52</v>
      </c>
      <c r="M27" s="51">
        <f t="shared" si="0"/>
        <v>0</v>
      </c>
      <c r="N27" s="54"/>
      <c r="O27" s="51"/>
    </row>
    <row r="28" spans="1:15" ht="37.5" customHeight="1">
      <c r="A28" s="56" t="s">
        <v>67</v>
      </c>
      <c r="B28" s="66" t="s">
        <v>29</v>
      </c>
      <c r="C28" s="85">
        <v>2318301.2799999998</v>
      </c>
      <c r="D28" s="63"/>
      <c r="E28" s="63"/>
      <c r="F28" s="64"/>
      <c r="G28" s="61"/>
      <c r="H28" s="57"/>
      <c r="I28" s="65"/>
      <c r="M28" s="51">
        <f t="shared" si="0"/>
        <v>2318301.2799999998</v>
      </c>
      <c r="N28" s="54"/>
      <c r="O28" s="51"/>
    </row>
    <row r="29" spans="1:15" ht="45">
      <c r="A29" s="74" t="s">
        <v>76</v>
      </c>
      <c r="B29" s="60" t="s">
        <v>38</v>
      </c>
      <c r="C29" s="85">
        <v>291566.37</v>
      </c>
      <c r="D29" s="32"/>
      <c r="E29" s="32"/>
      <c r="F29" s="64">
        <v>1</v>
      </c>
      <c r="G29" s="85">
        <v>291566.37</v>
      </c>
      <c r="H29" s="32"/>
      <c r="I29" s="50" t="s">
        <v>52</v>
      </c>
      <c r="M29" s="51">
        <f t="shared" si="0"/>
        <v>0</v>
      </c>
    </row>
    <row r="30" spans="1:15" ht="52.5" customHeight="1">
      <c r="A30" s="56" t="s">
        <v>65</v>
      </c>
      <c r="B30" s="31" t="s">
        <v>63</v>
      </c>
      <c r="C30" s="90">
        <v>2448854.58</v>
      </c>
      <c r="D30" s="63"/>
      <c r="E30" s="63"/>
      <c r="F30" s="64">
        <v>1</v>
      </c>
      <c r="G30" s="90">
        <v>2448854.58</v>
      </c>
      <c r="H30" s="57"/>
      <c r="I30" s="50" t="s">
        <v>52</v>
      </c>
      <c r="M30" s="51">
        <f t="shared" si="0"/>
        <v>0</v>
      </c>
      <c r="N30" s="54"/>
      <c r="O30" s="51"/>
    </row>
    <row r="31" spans="1:15" ht="45">
      <c r="A31" s="56" t="s">
        <v>77</v>
      </c>
      <c r="B31" s="60" t="s">
        <v>29</v>
      </c>
      <c r="C31" s="85">
        <v>243122.96</v>
      </c>
      <c r="D31" s="32"/>
      <c r="E31" s="32"/>
      <c r="F31" s="64">
        <v>1</v>
      </c>
      <c r="G31" s="85">
        <v>243122.96</v>
      </c>
      <c r="H31" s="32"/>
      <c r="I31" s="50" t="s">
        <v>52</v>
      </c>
      <c r="M31" s="51">
        <f t="shared" si="0"/>
        <v>0</v>
      </c>
    </row>
    <row r="32" spans="1:15" ht="45">
      <c r="A32" s="56" t="s">
        <v>73</v>
      </c>
      <c r="B32" s="60" t="s">
        <v>71</v>
      </c>
      <c r="C32" s="85">
        <v>719714.1</v>
      </c>
      <c r="D32" s="57"/>
      <c r="E32" s="57"/>
      <c r="F32" s="64">
        <v>1</v>
      </c>
      <c r="G32" s="85">
        <v>719714.1</v>
      </c>
      <c r="H32" s="57"/>
      <c r="I32" s="50" t="s">
        <v>52</v>
      </c>
      <c r="M32" s="51">
        <f t="shared" si="0"/>
        <v>0</v>
      </c>
    </row>
    <row r="33" spans="1:15" ht="29.25" customHeight="1">
      <c r="A33" s="56" t="s">
        <v>64</v>
      </c>
      <c r="B33" s="60" t="s">
        <v>62</v>
      </c>
      <c r="C33" s="85">
        <v>2717037.77</v>
      </c>
      <c r="D33" s="63"/>
      <c r="E33" s="63"/>
      <c r="F33" s="64">
        <v>1</v>
      </c>
      <c r="G33" s="85">
        <v>2717037.77</v>
      </c>
      <c r="H33" s="57"/>
      <c r="I33" s="50" t="s">
        <v>52</v>
      </c>
      <c r="M33" s="51">
        <f t="shared" si="0"/>
        <v>0</v>
      </c>
      <c r="N33" s="54"/>
      <c r="O33" s="51"/>
    </row>
    <row r="34" spans="1:15" ht="54" customHeight="1">
      <c r="A34" s="56" t="s">
        <v>68</v>
      </c>
      <c r="B34" s="60" t="s">
        <v>58</v>
      </c>
      <c r="C34" s="90">
        <v>2142344.2999999998</v>
      </c>
      <c r="D34" s="63"/>
      <c r="E34" s="63"/>
      <c r="F34" s="64">
        <v>1</v>
      </c>
      <c r="G34" s="90">
        <v>2142344.2999999998</v>
      </c>
      <c r="H34" s="68"/>
      <c r="I34" s="50" t="s">
        <v>52</v>
      </c>
      <c r="M34" s="51">
        <f t="shared" si="0"/>
        <v>0</v>
      </c>
      <c r="N34" s="54"/>
      <c r="O34" s="51"/>
    </row>
    <row r="35" spans="1:15" ht="30.75" customHeight="1">
      <c r="A35" s="56" t="s">
        <v>59</v>
      </c>
      <c r="B35" s="60" t="s">
        <v>58</v>
      </c>
      <c r="C35" s="85">
        <v>3715108.67</v>
      </c>
      <c r="D35" s="57"/>
      <c r="E35" s="57"/>
      <c r="F35" s="64">
        <v>1</v>
      </c>
      <c r="G35" s="85">
        <v>3715108.67</v>
      </c>
      <c r="H35" s="57"/>
      <c r="I35" s="50" t="s">
        <v>52</v>
      </c>
      <c r="M35" s="51">
        <f t="shared" si="0"/>
        <v>0</v>
      </c>
    </row>
    <row r="36" spans="1:15" ht="45">
      <c r="A36" s="56" t="s">
        <v>74</v>
      </c>
      <c r="B36" s="60" t="s">
        <v>58</v>
      </c>
      <c r="C36" s="85">
        <v>629036.5</v>
      </c>
      <c r="D36" s="57"/>
      <c r="E36" s="57"/>
      <c r="F36" s="64">
        <v>1</v>
      </c>
      <c r="G36" s="85">
        <v>629036.5</v>
      </c>
      <c r="H36" s="57"/>
      <c r="I36" s="50" t="s">
        <v>52</v>
      </c>
      <c r="M36" s="51">
        <f t="shared" si="0"/>
        <v>0</v>
      </c>
    </row>
    <row r="37" spans="1:15" ht="44.25" customHeight="1">
      <c r="A37" s="56" t="s">
        <v>61</v>
      </c>
      <c r="B37" s="60" t="s">
        <v>49</v>
      </c>
      <c r="C37" s="85">
        <v>3335428.85</v>
      </c>
      <c r="D37" s="57"/>
      <c r="E37" s="57"/>
      <c r="F37" s="64">
        <v>0.5</v>
      </c>
      <c r="G37" s="85">
        <f>C37*F37</f>
        <v>1667714.425</v>
      </c>
      <c r="H37" s="57"/>
      <c r="I37" s="73" t="s">
        <v>89</v>
      </c>
      <c r="M37" s="51">
        <f t="shared" si="0"/>
        <v>1667714.425</v>
      </c>
    </row>
    <row r="38" spans="1:15" ht="38.25" customHeight="1">
      <c r="A38" s="56" t="s">
        <v>69</v>
      </c>
      <c r="B38" s="60" t="s">
        <v>49</v>
      </c>
      <c r="C38" s="90">
        <v>2108660.17</v>
      </c>
      <c r="D38" s="63"/>
      <c r="E38" s="63"/>
      <c r="F38" s="64"/>
      <c r="G38" s="90"/>
      <c r="H38" s="68"/>
      <c r="I38" s="50"/>
      <c r="M38" s="51">
        <f t="shared" si="0"/>
        <v>2108660.17</v>
      </c>
      <c r="N38" s="54"/>
      <c r="O38" s="51"/>
    </row>
    <row r="39" spans="1:15" ht="45">
      <c r="A39" s="56" t="s">
        <v>72</v>
      </c>
      <c r="B39" s="31" t="s">
        <v>49</v>
      </c>
      <c r="C39" s="85">
        <v>901498.18</v>
      </c>
      <c r="D39" s="57"/>
      <c r="E39" s="57"/>
      <c r="F39" s="64">
        <v>1</v>
      </c>
      <c r="G39" s="85">
        <v>901498.18</v>
      </c>
      <c r="H39" s="57"/>
      <c r="I39" s="50" t="s">
        <v>52</v>
      </c>
      <c r="M39" s="51">
        <f t="shared" si="0"/>
        <v>0</v>
      </c>
    </row>
    <row r="40" spans="1:15" ht="39" customHeight="1">
      <c r="A40" s="56" t="s">
        <v>57</v>
      </c>
      <c r="B40" s="31" t="s">
        <v>56</v>
      </c>
      <c r="C40" s="86">
        <v>4990609.13</v>
      </c>
      <c r="D40" s="32"/>
      <c r="E40" s="32"/>
      <c r="F40" s="32"/>
      <c r="G40" s="58"/>
      <c r="H40" s="32"/>
      <c r="I40" s="32"/>
      <c r="M40" s="51">
        <f t="shared" si="0"/>
        <v>4990609.13</v>
      </c>
    </row>
    <row r="41" spans="1:15" ht="56.25" customHeight="1">
      <c r="A41" s="56" t="s">
        <v>83</v>
      </c>
      <c r="B41" s="60" t="s">
        <v>29</v>
      </c>
      <c r="C41" s="85">
        <v>195935.05</v>
      </c>
      <c r="D41" s="32"/>
      <c r="E41" s="32"/>
      <c r="F41" s="64">
        <v>1</v>
      </c>
      <c r="G41" s="85">
        <v>195935.05</v>
      </c>
      <c r="H41" s="32"/>
      <c r="I41" s="50" t="s">
        <v>52</v>
      </c>
      <c r="M41" s="51">
        <f t="shared" si="0"/>
        <v>0</v>
      </c>
    </row>
    <row r="42" spans="1:15" ht="56.25" customHeight="1">
      <c r="A42" s="56" t="s">
        <v>84</v>
      </c>
      <c r="B42" s="60" t="s">
        <v>29</v>
      </c>
      <c r="C42" s="85">
        <v>2225434.41</v>
      </c>
      <c r="D42" s="32"/>
      <c r="E42" s="32"/>
      <c r="F42" s="64">
        <v>1</v>
      </c>
      <c r="G42" s="85">
        <v>2225434.41</v>
      </c>
      <c r="H42" s="32"/>
      <c r="I42" s="50" t="s">
        <v>52</v>
      </c>
      <c r="M42" s="51">
        <f t="shared" si="0"/>
        <v>0</v>
      </c>
    </row>
    <row r="43" spans="1:15" ht="56.25" customHeight="1">
      <c r="A43" s="56" t="s">
        <v>85</v>
      </c>
      <c r="B43" s="60" t="s">
        <v>29</v>
      </c>
      <c r="C43" s="85">
        <v>1749877.16</v>
      </c>
      <c r="D43" s="57"/>
      <c r="E43" s="57"/>
      <c r="F43" s="57"/>
      <c r="G43" s="59"/>
      <c r="H43" s="57"/>
      <c r="I43" s="57"/>
      <c r="M43" s="51">
        <f t="shared" si="0"/>
        <v>1749877.16</v>
      </c>
    </row>
    <row r="44" spans="1:15">
      <c r="A44" s="96"/>
      <c r="B44" s="96"/>
      <c r="C44" s="97"/>
      <c r="D44" s="96"/>
      <c r="E44" s="96"/>
      <c r="F44" s="96"/>
      <c r="G44" s="83"/>
      <c r="H44" s="96"/>
      <c r="I44" s="96"/>
      <c r="M44" s="51"/>
    </row>
    <row r="45" spans="1:15">
      <c r="A45" s="75"/>
      <c r="B45" s="75"/>
      <c r="C45" s="92"/>
      <c r="D45" s="75"/>
      <c r="E45" s="75"/>
      <c r="F45" s="75"/>
      <c r="G45" s="76"/>
      <c r="H45" s="75"/>
      <c r="I45" s="75"/>
      <c r="M45" s="51"/>
    </row>
    <row r="46" spans="1:15" ht="15.75">
      <c r="A46" s="84" t="s">
        <v>13</v>
      </c>
      <c r="B46" s="31"/>
      <c r="C46" s="93"/>
      <c r="D46" s="18"/>
      <c r="E46" s="18"/>
      <c r="F46" s="19"/>
      <c r="G46" s="17"/>
      <c r="H46" s="32"/>
      <c r="I46" s="82"/>
      <c r="M46" s="51"/>
    </row>
    <row r="47" spans="1:15" ht="30">
      <c r="A47" s="56" t="s">
        <v>88</v>
      </c>
      <c r="B47" s="60" t="s">
        <v>38</v>
      </c>
      <c r="C47" s="85">
        <v>508994.27</v>
      </c>
      <c r="D47" s="57"/>
      <c r="E47" s="57"/>
      <c r="F47" s="64">
        <v>1</v>
      </c>
      <c r="G47" s="85">
        <v>508994.27</v>
      </c>
      <c r="H47" s="80"/>
      <c r="I47" s="50" t="s">
        <v>52</v>
      </c>
      <c r="M47" s="51">
        <f t="shared" si="0"/>
        <v>0</v>
      </c>
    </row>
    <row r="48" spans="1:15" ht="30">
      <c r="A48" s="56" t="s">
        <v>80</v>
      </c>
      <c r="B48" s="60" t="s">
        <v>62</v>
      </c>
      <c r="C48" s="85">
        <v>3744743.1</v>
      </c>
      <c r="D48" s="57"/>
      <c r="E48" s="57"/>
      <c r="F48" s="64">
        <v>1</v>
      </c>
      <c r="G48" s="85">
        <v>3744743.1</v>
      </c>
      <c r="H48" s="80"/>
      <c r="I48" s="50" t="s">
        <v>52</v>
      </c>
      <c r="M48" s="51">
        <f t="shared" si="0"/>
        <v>0</v>
      </c>
    </row>
    <row r="49" spans="1:14" ht="45">
      <c r="A49" s="78" t="s">
        <v>78</v>
      </c>
      <c r="B49" s="79" t="s">
        <v>79</v>
      </c>
      <c r="C49" s="85">
        <v>1768581</v>
      </c>
      <c r="D49" s="57"/>
      <c r="E49" s="57"/>
      <c r="F49" s="64">
        <v>1</v>
      </c>
      <c r="G49" s="85">
        <v>1768581</v>
      </c>
      <c r="H49" s="80"/>
      <c r="I49" s="50" t="s">
        <v>52</v>
      </c>
      <c r="M49" s="51">
        <f t="shared" si="0"/>
        <v>0</v>
      </c>
    </row>
    <row r="50" spans="1:14" ht="60">
      <c r="A50" s="56" t="s">
        <v>86</v>
      </c>
      <c r="B50" s="60" t="s">
        <v>63</v>
      </c>
      <c r="C50" s="85">
        <v>175516.97</v>
      </c>
      <c r="D50" s="57"/>
      <c r="E50" s="57"/>
      <c r="F50" s="64">
        <v>1</v>
      </c>
      <c r="G50" s="85">
        <v>175516.97</v>
      </c>
      <c r="H50" s="80"/>
      <c r="I50" s="50" t="s">
        <v>52</v>
      </c>
      <c r="M50" s="51">
        <f t="shared" si="0"/>
        <v>0</v>
      </c>
    </row>
    <row r="51" spans="1:14">
      <c r="C51" s="94"/>
      <c r="M51" s="51"/>
    </row>
    <row r="52" spans="1:14">
      <c r="A52" s="75"/>
      <c r="B52" s="75"/>
      <c r="C52" s="92"/>
      <c r="D52" s="75"/>
      <c r="E52" s="75"/>
      <c r="F52" s="75"/>
      <c r="G52" s="76"/>
      <c r="H52" s="75"/>
      <c r="I52" s="75"/>
      <c r="M52" s="51"/>
    </row>
    <row r="53" spans="1:14" ht="15.75">
      <c r="A53" s="81" t="s">
        <v>15</v>
      </c>
      <c r="B53" s="31"/>
      <c r="C53" s="93"/>
      <c r="D53" s="18"/>
      <c r="E53" s="18"/>
      <c r="F53" s="19"/>
      <c r="G53" s="17"/>
      <c r="H53" s="32"/>
      <c r="I53" s="82"/>
      <c r="M53" s="51"/>
    </row>
    <row r="54" spans="1:14" ht="51" customHeight="1">
      <c r="A54" s="69" t="s">
        <v>48</v>
      </c>
      <c r="B54" s="60" t="s">
        <v>49</v>
      </c>
      <c r="C54" s="93">
        <v>634331.31999999995</v>
      </c>
      <c r="D54" s="18">
        <v>42433</v>
      </c>
      <c r="E54" s="18">
        <v>42477</v>
      </c>
      <c r="F54" s="19">
        <v>1</v>
      </c>
      <c r="G54" s="93">
        <v>634331.31999999995</v>
      </c>
      <c r="H54" s="32"/>
      <c r="I54" s="50" t="s">
        <v>52</v>
      </c>
      <c r="M54" s="51">
        <f t="shared" si="0"/>
        <v>0</v>
      </c>
      <c r="N54" s="54">
        <f>C54*100%</f>
        <v>634331.31999999995</v>
      </c>
    </row>
    <row r="55" spans="1:14" ht="45" customHeight="1">
      <c r="A55" s="14" t="s">
        <v>47</v>
      </c>
      <c r="B55" s="12" t="s">
        <v>46</v>
      </c>
      <c r="C55" s="95">
        <v>1558119.17</v>
      </c>
      <c r="D55" s="16">
        <v>42422</v>
      </c>
      <c r="E55" s="16">
        <v>42466</v>
      </c>
      <c r="F55" s="19">
        <v>1</v>
      </c>
      <c r="G55" s="95">
        <v>1558119.17</v>
      </c>
      <c r="H55" s="2"/>
      <c r="I55" s="50" t="s">
        <v>52</v>
      </c>
      <c r="M55" s="51">
        <f t="shared" si="0"/>
        <v>0</v>
      </c>
      <c r="N55" s="54">
        <f>C55*95%</f>
        <v>1480213.2115</v>
      </c>
    </row>
    <row r="56" spans="1:14" ht="57.75" customHeight="1">
      <c r="A56" s="56" t="s">
        <v>82</v>
      </c>
      <c r="B56" s="60" t="s">
        <v>29</v>
      </c>
      <c r="C56" s="89">
        <v>286090.58</v>
      </c>
      <c r="D56" s="71"/>
      <c r="E56" s="71"/>
      <c r="F56" s="19">
        <v>1</v>
      </c>
      <c r="G56" s="89">
        <v>286090.58</v>
      </c>
      <c r="H56" s="57"/>
      <c r="I56" s="50" t="s">
        <v>52</v>
      </c>
      <c r="M56" s="51">
        <f t="shared" si="0"/>
        <v>0</v>
      </c>
      <c r="N56" s="55"/>
    </row>
    <row r="57" spans="1:14">
      <c r="C57" s="91"/>
    </row>
    <row r="59" spans="1:14" ht="15.75">
      <c r="A59" s="27" t="s">
        <v>22</v>
      </c>
      <c r="C59" s="103" t="s">
        <v>23</v>
      </c>
      <c r="G59" s="27" t="s">
        <v>21</v>
      </c>
    </row>
    <row r="60" spans="1:14">
      <c r="G60"/>
    </row>
    <row r="61" spans="1:14">
      <c r="G61"/>
    </row>
    <row r="62" spans="1:14" ht="15.75">
      <c r="A62" s="4" t="s">
        <v>19</v>
      </c>
      <c r="C62" s="102" t="s">
        <v>24</v>
      </c>
      <c r="G62" s="28" t="s">
        <v>20</v>
      </c>
    </row>
    <row r="63" spans="1:14">
      <c r="A63" t="s">
        <v>26</v>
      </c>
      <c r="C63" s="1" t="s">
        <v>27</v>
      </c>
      <c r="G63" s="30" t="s">
        <v>25</v>
      </c>
    </row>
  </sheetData>
  <mergeCells count="10">
    <mergeCell ref="A4:I4"/>
    <mergeCell ref="A5:I5"/>
    <mergeCell ref="A10:A11"/>
    <mergeCell ref="B10:B11"/>
    <mergeCell ref="C10:C11"/>
    <mergeCell ref="D10:D11"/>
    <mergeCell ref="E10:E11"/>
    <mergeCell ref="F10:G10"/>
    <mergeCell ref="H10:H11"/>
    <mergeCell ref="I10:I11"/>
  </mergeCells>
  <pageMargins left="0.7" right="0.7" top="0.4" bottom="0.5" header="0.3" footer="0.3"/>
  <pageSetup paperSize="5" scale="79" orientation="landscape" horizontalDpi="120" verticalDpi="72" r:id="rId1"/>
  <rowBreaks count="2" manualBreakCount="2">
    <brk id="21" max="8" man="1"/>
    <brk id="44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topLeftCell="A38" workbookViewId="0">
      <selection activeCell="B12" sqref="B12"/>
    </sheetView>
  </sheetViews>
  <sheetFormatPr defaultRowHeight="15"/>
  <cols>
    <col min="2" max="2" width="43.7109375" customWidth="1"/>
    <col min="3" max="3" width="18.140625" customWidth="1"/>
    <col min="4" max="4" width="20.42578125" style="1" customWidth="1"/>
    <col min="5" max="5" width="20.5703125" customWidth="1"/>
    <col min="6" max="6" width="21.7109375" customWidth="1"/>
    <col min="7" max="7" width="15.140625" customWidth="1"/>
    <col min="8" max="8" width="18.5703125" style="1" customWidth="1"/>
    <col min="9" max="9" width="13" customWidth="1"/>
    <col min="10" max="10" width="18.7109375" customWidth="1"/>
    <col min="15" max="15" width="14.42578125" customWidth="1"/>
  </cols>
  <sheetData>
    <row r="1" spans="1:16" hidden="1">
      <c r="B1" s="5" t="s">
        <v>0</v>
      </c>
    </row>
    <row r="4" spans="1:16" ht="15.75">
      <c r="B4" s="124" t="s">
        <v>1</v>
      </c>
      <c r="C4" s="124"/>
      <c r="D4" s="124"/>
      <c r="E4" s="124"/>
      <c r="F4" s="124"/>
      <c r="G4" s="124"/>
      <c r="H4" s="124"/>
      <c r="I4" s="124"/>
      <c r="J4" s="124"/>
    </row>
    <row r="5" spans="1:16" ht="15.75">
      <c r="B5" s="124" t="s">
        <v>54</v>
      </c>
      <c r="C5" s="124"/>
      <c r="D5" s="124"/>
      <c r="E5" s="124"/>
      <c r="F5" s="124"/>
      <c r="G5" s="124"/>
      <c r="H5" s="124"/>
      <c r="I5" s="124"/>
      <c r="J5" s="124"/>
    </row>
    <row r="6" spans="1:16" ht="15.75">
      <c r="B6" s="88"/>
      <c r="C6" s="88"/>
      <c r="D6" s="9"/>
      <c r="E6" s="88"/>
      <c r="F6" s="88"/>
      <c r="G6" s="88"/>
      <c r="H6" s="9"/>
      <c r="I6" s="88"/>
      <c r="J6" s="88"/>
    </row>
    <row r="8" spans="1:16" ht="15.75">
      <c r="B8" s="4" t="s">
        <v>2</v>
      </c>
    </row>
    <row r="10" spans="1:16" ht="24.75" customHeight="1">
      <c r="B10" s="123" t="s">
        <v>3</v>
      </c>
      <c r="C10" s="123" t="s">
        <v>4</v>
      </c>
      <c r="D10" s="125" t="s">
        <v>5</v>
      </c>
      <c r="E10" s="123" t="s">
        <v>6</v>
      </c>
      <c r="F10" s="122" t="s">
        <v>7</v>
      </c>
      <c r="G10" s="123" t="s">
        <v>8</v>
      </c>
      <c r="H10" s="123"/>
      <c r="I10" s="122" t="s">
        <v>11</v>
      </c>
      <c r="J10" s="123" t="s">
        <v>12</v>
      </c>
    </row>
    <row r="11" spans="1:16" ht="39" customHeight="1">
      <c r="B11" s="123"/>
      <c r="C11" s="123"/>
      <c r="D11" s="125"/>
      <c r="E11" s="123"/>
      <c r="F11" s="122"/>
      <c r="G11" s="87" t="s">
        <v>9</v>
      </c>
      <c r="H11" s="8" t="s">
        <v>10</v>
      </c>
      <c r="I11" s="122"/>
      <c r="J11" s="123"/>
    </row>
    <row r="12" spans="1:16" ht="19.5" customHeight="1">
      <c r="B12" s="10" t="s">
        <v>14</v>
      </c>
      <c r="C12" s="57"/>
      <c r="D12" s="59"/>
      <c r="E12" s="57"/>
      <c r="F12" s="57"/>
      <c r="G12" s="57"/>
      <c r="H12" s="59"/>
      <c r="I12" s="57"/>
      <c r="J12" s="57"/>
    </row>
    <row r="13" spans="1:16" ht="60" customHeight="1">
      <c r="A13">
        <v>1</v>
      </c>
      <c r="B13" s="69" t="s">
        <v>45</v>
      </c>
      <c r="C13" s="60" t="s">
        <v>29</v>
      </c>
      <c r="D13" s="89">
        <v>1382162.66</v>
      </c>
      <c r="E13" s="71">
        <v>42422</v>
      </c>
      <c r="F13" s="71">
        <v>42511</v>
      </c>
      <c r="G13" s="72">
        <v>0.9</v>
      </c>
      <c r="H13" s="61">
        <v>1243946.3899999999</v>
      </c>
      <c r="I13" s="57"/>
      <c r="J13" s="73" t="s">
        <v>51</v>
      </c>
      <c r="O13" s="54">
        <f>D13*90%</f>
        <v>1243946.3939999999</v>
      </c>
    </row>
    <row r="14" spans="1:16" ht="49.5" customHeight="1">
      <c r="A14">
        <f>A13+1</f>
        <v>2</v>
      </c>
      <c r="B14" s="56" t="s">
        <v>35</v>
      </c>
      <c r="C14" s="60" t="s">
        <v>36</v>
      </c>
      <c r="D14" s="85">
        <v>1345464.14</v>
      </c>
      <c r="E14" s="63">
        <v>42422</v>
      </c>
      <c r="F14" s="63">
        <v>42481</v>
      </c>
      <c r="G14" s="64">
        <v>0.95</v>
      </c>
      <c r="H14" s="61">
        <v>1278190.93</v>
      </c>
      <c r="I14" s="57"/>
      <c r="J14" s="65" t="s">
        <v>51</v>
      </c>
      <c r="O14" s="54">
        <f>D14*95%</f>
        <v>1278190.9329999997</v>
      </c>
      <c r="P14" s="51">
        <f t="shared" ref="P14:P22" si="0">H14-O14</f>
        <v>-2.9999997932463884E-3</v>
      </c>
    </row>
    <row r="15" spans="1:16" ht="55.5" customHeight="1">
      <c r="A15">
        <f t="shared" ref="A15:A23" si="1">A14+1</f>
        <v>3</v>
      </c>
      <c r="B15" s="33" t="s">
        <v>41</v>
      </c>
      <c r="C15" s="31" t="s">
        <v>42</v>
      </c>
      <c r="D15" s="86">
        <v>2868332.67</v>
      </c>
      <c r="E15" s="48">
        <v>42422</v>
      </c>
      <c r="F15" s="48">
        <v>42541</v>
      </c>
      <c r="G15" s="49">
        <v>0.95</v>
      </c>
      <c r="H15" s="42">
        <v>2724916.04</v>
      </c>
      <c r="I15" s="32"/>
      <c r="J15" s="50" t="s">
        <v>51</v>
      </c>
      <c r="O15" s="54">
        <f>D15*95%</f>
        <v>2724916.0364999999</v>
      </c>
      <c r="P15" s="51">
        <f t="shared" si="0"/>
        <v>3.5000001080334187E-3</v>
      </c>
    </row>
    <row r="16" spans="1:16" ht="58.5" customHeight="1">
      <c r="A16">
        <f t="shared" si="1"/>
        <v>4</v>
      </c>
      <c r="B16" s="56" t="s">
        <v>55</v>
      </c>
      <c r="C16" s="66" t="s">
        <v>29</v>
      </c>
      <c r="D16" s="90">
        <v>2158030.81</v>
      </c>
      <c r="E16" s="63">
        <v>42422</v>
      </c>
      <c r="F16" s="63">
        <v>42496</v>
      </c>
      <c r="G16" s="64">
        <v>0.85</v>
      </c>
      <c r="H16" s="61">
        <v>1834326.19</v>
      </c>
      <c r="I16" s="68"/>
      <c r="J16" s="65" t="s">
        <v>51</v>
      </c>
      <c r="O16" s="54">
        <f>D16*85%</f>
        <v>1834326.1884999999</v>
      </c>
      <c r="P16" s="51">
        <f t="shared" si="0"/>
        <v>1.500000013038516E-3</v>
      </c>
    </row>
    <row r="17" spans="1:16" ht="54.75" customHeight="1">
      <c r="A17">
        <f t="shared" si="1"/>
        <v>5</v>
      </c>
      <c r="B17" s="69" t="s">
        <v>43</v>
      </c>
      <c r="C17" s="60" t="s">
        <v>44</v>
      </c>
      <c r="D17" s="85">
        <v>1769776.72</v>
      </c>
      <c r="E17" s="63">
        <v>42422</v>
      </c>
      <c r="F17" s="63">
        <v>42511</v>
      </c>
      <c r="G17" s="64">
        <v>0.85</v>
      </c>
      <c r="H17" s="61">
        <v>1504310.21</v>
      </c>
      <c r="I17" s="57"/>
      <c r="J17" s="65" t="s">
        <v>51</v>
      </c>
      <c r="O17" s="54">
        <f>D17*85%</f>
        <v>1504310.2119999998</v>
      </c>
      <c r="P17" s="51">
        <f t="shared" si="0"/>
        <v>-1.999999862164259E-3</v>
      </c>
    </row>
    <row r="18" spans="1:16" ht="53.25" customHeight="1">
      <c r="A18">
        <f t="shared" si="1"/>
        <v>6</v>
      </c>
      <c r="B18" s="62" t="s">
        <v>34</v>
      </c>
      <c r="C18" s="60" t="s">
        <v>29</v>
      </c>
      <c r="D18" s="85">
        <v>1302928.72</v>
      </c>
      <c r="E18" s="63">
        <v>42422</v>
      </c>
      <c r="F18" s="63">
        <v>42481</v>
      </c>
      <c r="G18" s="64">
        <v>0.85</v>
      </c>
      <c r="H18" s="61">
        <v>1107489.4099999999</v>
      </c>
      <c r="I18" s="57"/>
      <c r="J18" s="65" t="s">
        <v>51</v>
      </c>
      <c r="O18" s="54">
        <f>D18*85%</f>
        <v>1107489.412</v>
      </c>
      <c r="P18" s="51">
        <f t="shared" si="0"/>
        <v>-2.0000000949949026E-3</v>
      </c>
    </row>
    <row r="19" spans="1:16" ht="55.5" customHeight="1">
      <c r="A19">
        <f t="shared" si="1"/>
        <v>7</v>
      </c>
      <c r="B19" s="21" t="s">
        <v>39</v>
      </c>
      <c r="C19" s="31" t="s">
        <v>40</v>
      </c>
      <c r="D19" s="86">
        <v>1428672.29</v>
      </c>
      <c r="E19" s="48">
        <v>42422</v>
      </c>
      <c r="F19" s="48">
        <v>42511</v>
      </c>
      <c r="G19" s="49">
        <v>1</v>
      </c>
      <c r="H19" s="42">
        <v>1428672.29</v>
      </c>
      <c r="I19" s="32"/>
      <c r="J19" s="50" t="s">
        <v>52</v>
      </c>
      <c r="O19" s="54">
        <f>D19*100%</f>
        <v>1428672.29</v>
      </c>
      <c r="P19" s="51">
        <f t="shared" si="0"/>
        <v>0</v>
      </c>
    </row>
    <row r="20" spans="1:16" ht="54.75" customHeight="1">
      <c r="A20">
        <f t="shared" si="1"/>
        <v>8</v>
      </c>
      <c r="B20" s="62" t="s">
        <v>37</v>
      </c>
      <c r="C20" s="60" t="s">
        <v>38</v>
      </c>
      <c r="D20" s="85">
        <v>2293278.62</v>
      </c>
      <c r="E20" s="63">
        <v>42422</v>
      </c>
      <c r="F20" s="63">
        <v>42541</v>
      </c>
      <c r="G20" s="64">
        <v>0.5</v>
      </c>
      <c r="H20" s="61">
        <v>1146639.31</v>
      </c>
      <c r="I20" s="57"/>
      <c r="J20" s="65" t="s">
        <v>51</v>
      </c>
      <c r="O20" s="54">
        <f>D20*50%</f>
        <v>1146639.31</v>
      </c>
      <c r="P20" s="51">
        <f t="shared" si="0"/>
        <v>0</v>
      </c>
    </row>
    <row r="21" spans="1:16" ht="54.75" customHeight="1">
      <c r="A21">
        <f t="shared" si="1"/>
        <v>9</v>
      </c>
      <c r="B21" s="62" t="s">
        <v>50</v>
      </c>
      <c r="C21" s="60" t="s">
        <v>46</v>
      </c>
      <c r="D21" s="85">
        <v>2797630.37</v>
      </c>
      <c r="E21" s="63">
        <v>42422</v>
      </c>
      <c r="F21" s="63">
        <v>42541</v>
      </c>
      <c r="G21" s="64">
        <v>0.7</v>
      </c>
      <c r="H21" s="61">
        <v>1958341.25</v>
      </c>
      <c r="I21" s="57"/>
      <c r="J21" s="65" t="s">
        <v>51</v>
      </c>
      <c r="O21" s="54">
        <f>D21*70%</f>
        <v>1958341.2589999998</v>
      </c>
      <c r="P21" s="51">
        <f t="shared" si="0"/>
        <v>-8.9999998454004526E-3</v>
      </c>
    </row>
    <row r="22" spans="1:16" ht="51.75" customHeight="1">
      <c r="A22">
        <f t="shared" si="1"/>
        <v>10</v>
      </c>
      <c r="B22" s="56" t="s">
        <v>32</v>
      </c>
      <c r="C22" s="60" t="s">
        <v>33</v>
      </c>
      <c r="D22" s="85">
        <v>1130479.21</v>
      </c>
      <c r="E22" s="63">
        <v>42422</v>
      </c>
      <c r="F22" s="63">
        <v>42496</v>
      </c>
      <c r="G22" s="64">
        <v>1</v>
      </c>
      <c r="H22" s="61">
        <v>1130479.21</v>
      </c>
      <c r="I22" s="68"/>
      <c r="J22" s="65" t="s">
        <v>52</v>
      </c>
      <c r="O22" s="54">
        <f>D22*100%</f>
        <v>1130479.21</v>
      </c>
      <c r="P22" s="51">
        <f t="shared" si="0"/>
        <v>0</v>
      </c>
    </row>
    <row r="23" spans="1:16" ht="54" customHeight="1">
      <c r="A23">
        <f t="shared" si="1"/>
        <v>11</v>
      </c>
      <c r="B23" s="69" t="s">
        <v>30</v>
      </c>
      <c r="C23" s="60" t="s">
        <v>31</v>
      </c>
      <c r="D23" s="85">
        <v>1300981.6599999999</v>
      </c>
      <c r="E23" s="63">
        <v>42422</v>
      </c>
      <c r="F23" s="63">
        <v>42511</v>
      </c>
      <c r="G23" s="64">
        <v>0.5</v>
      </c>
      <c r="H23" s="77">
        <v>650490.82999999996</v>
      </c>
      <c r="I23" s="68"/>
      <c r="J23" s="65" t="s">
        <v>51</v>
      </c>
      <c r="O23" s="54">
        <f>D23*50%</f>
        <v>650490.82999999996</v>
      </c>
      <c r="P23" s="51">
        <f>H23-O23</f>
        <v>0</v>
      </c>
    </row>
    <row r="24" spans="1:16" ht="50.25" customHeight="1">
      <c r="B24" s="56" t="s">
        <v>66</v>
      </c>
      <c r="C24" s="60" t="s">
        <v>38</v>
      </c>
      <c r="D24" s="61">
        <v>2396322.66</v>
      </c>
      <c r="E24" s="63"/>
      <c r="F24" s="63"/>
      <c r="G24" s="64"/>
      <c r="H24" s="61"/>
      <c r="I24" s="57"/>
      <c r="J24" s="65"/>
      <c r="O24" s="54"/>
      <c r="P24" s="51"/>
    </row>
    <row r="25" spans="1:16" ht="45">
      <c r="B25" s="56" t="s">
        <v>75</v>
      </c>
      <c r="C25" s="31" t="s">
        <v>40</v>
      </c>
      <c r="D25" s="61">
        <v>383642.21</v>
      </c>
      <c r="E25" s="32"/>
      <c r="F25" s="32"/>
      <c r="G25" s="32"/>
      <c r="H25" s="58"/>
      <c r="I25" s="32"/>
      <c r="J25" s="32"/>
    </row>
    <row r="26" spans="1:16" ht="45" customHeight="1">
      <c r="B26" s="56" t="s">
        <v>60</v>
      </c>
      <c r="C26" s="60" t="s">
        <v>44</v>
      </c>
      <c r="D26" s="61">
        <v>3536653.78</v>
      </c>
      <c r="E26" s="57"/>
      <c r="F26" s="57"/>
      <c r="G26" s="57"/>
      <c r="H26" s="59"/>
      <c r="I26" s="57"/>
      <c r="J26" s="57"/>
    </row>
    <row r="27" spans="1:16" ht="34.5" customHeight="1">
      <c r="B27" s="56" t="s">
        <v>70</v>
      </c>
      <c r="C27" s="60" t="s">
        <v>29</v>
      </c>
      <c r="D27" s="61">
        <v>1170818.47</v>
      </c>
      <c r="E27" s="63"/>
      <c r="F27" s="63"/>
      <c r="G27" s="64"/>
      <c r="H27" s="77"/>
      <c r="I27" s="68"/>
      <c r="J27" s="65"/>
      <c r="O27" s="54"/>
      <c r="P27" s="51"/>
    </row>
    <row r="28" spans="1:16" ht="37.5" customHeight="1">
      <c r="B28" s="56" t="s">
        <v>67</v>
      </c>
      <c r="C28" s="66" t="s">
        <v>29</v>
      </c>
      <c r="D28" s="61">
        <v>2318301.2799999998</v>
      </c>
      <c r="E28" s="63"/>
      <c r="F28" s="63"/>
      <c r="G28" s="64"/>
      <c r="H28" s="61"/>
      <c r="I28" s="57"/>
      <c r="J28" s="65"/>
      <c r="O28" s="54"/>
      <c r="P28" s="51"/>
    </row>
    <row r="29" spans="1:16" ht="45">
      <c r="B29" s="74" t="s">
        <v>76</v>
      </c>
      <c r="C29" s="60" t="s">
        <v>38</v>
      </c>
      <c r="D29" s="61">
        <v>291566.37</v>
      </c>
      <c r="E29" s="32"/>
      <c r="F29" s="32"/>
      <c r="G29" s="32"/>
      <c r="H29" s="58"/>
      <c r="I29" s="32"/>
      <c r="J29" s="32"/>
    </row>
    <row r="30" spans="1:16" ht="52.5" customHeight="1">
      <c r="B30" s="56" t="s">
        <v>65</v>
      </c>
      <c r="C30" s="31" t="s">
        <v>63</v>
      </c>
      <c r="D30" s="67">
        <v>2448854.58</v>
      </c>
      <c r="E30" s="63"/>
      <c r="F30" s="63"/>
      <c r="G30" s="64"/>
      <c r="H30" s="61"/>
      <c r="I30" s="57"/>
      <c r="J30" s="65"/>
      <c r="O30" s="54"/>
      <c r="P30" s="51"/>
    </row>
    <row r="31" spans="1:16" ht="45">
      <c r="B31" s="56" t="s">
        <v>77</v>
      </c>
      <c r="C31" s="60" t="s">
        <v>29</v>
      </c>
      <c r="D31" s="61">
        <v>243122.96</v>
      </c>
      <c r="E31" s="32"/>
      <c r="F31" s="32"/>
      <c r="G31" s="32"/>
      <c r="H31" s="58"/>
      <c r="I31" s="32"/>
      <c r="J31" s="32"/>
    </row>
    <row r="32" spans="1:16" ht="45">
      <c r="B32" s="56" t="s">
        <v>73</v>
      </c>
      <c r="C32" s="12" t="s">
        <v>71</v>
      </c>
      <c r="D32" s="61">
        <v>719714.1</v>
      </c>
      <c r="E32" s="57"/>
      <c r="F32" s="57"/>
      <c r="G32" s="57"/>
      <c r="H32" s="59"/>
      <c r="I32" s="57"/>
      <c r="J32" s="57"/>
    </row>
    <row r="33" spans="2:16" ht="29.25" customHeight="1">
      <c r="B33" s="56" t="s">
        <v>64</v>
      </c>
      <c r="C33" s="60" t="s">
        <v>62</v>
      </c>
      <c r="D33" s="61">
        <v>2717037.77</v>
      </c>
      <c r="E33" s="63"/>
      <c r="F33" s="63"/>
      <c r="G33" s="64"/>
      <c r="H33" s="61"/>
      <c r="I33" s="57"/>
      <c r="J33" s="65"/>
      <c r="O33" s="54"/>
      <c r="P33" s="51"/>
    </row>
    <row r="34" spans="2:16" ht="54" customHeight="1">
      <c r="B34" s="56" t="s">
        <v>68</v>
      </c>
      <c r="C34" s="60" t="s">
        <v>58</v>
      </c>
      <c r="D34" s="67">
        <v>2142344.2999999998</v>
      </c>
      <c r="E34" s="63"/>
      <c r="F34" s="63"/>
      <c r="G34" s="64"/>
      <c r="H34" s="61"/>
      <c r="I34" s="68"/>
      <c r="J34" s="65"/>
      <c r="O34" s="54"/>
      <c r="P34" s="51"/>
    </row>
    <row r="35" spans="2:16" ht="30.75" customHeight="1">
      <c r="B35" s="56" t="s">
        <v>59</v>
      </c>
      <c r="C35" s="60" t="s">
        <v>58</v>
      </c>
      <c r="D35" s="61">
        <v>3715108.67</v>
      </c>
      <c r="E35" s="57"/>
      <c r="F35" s="57"/>
      <c r="G35" s="57"/>
      <c r="H35" s="59"/>
      <c r="I35" s="57"/>
      <c r="J35" s="57"/>
    </row>
    <row r="36" spans="2:16" ht="45">
      <c r="B36" s="56" t="s">
        <v>74</v>
      </c>
      <c r="C36" s="60" t="s">
        <v>58</v>
      </c>
      <c r="D36" s="61">
        <v>629036.5</v>
      </c>
      <c r="E36" s="57"/>
      <c r="F36" s="57"/>
      <c r="G36" s="57"/>
      <c r="H36" s="59"/>
      <c r="I36" s="57"/>
      <c r="J36" s="57"/>
    </row>
    <row r="37" spans="2:16" ht="44.25" customHeight="1">
      <c r="B37" s="56" t="s">
        <v>61</v>
      </c>
      <c r="C37" s="60" t="s">
        <v>49</v>
      </c>
      <c r="D37" s="61">
        <v>3335428.85</v>
      </c>
      <c r="E37" s="57"/>
      <c r="F37" s="57"/>
      <c r="G37" s="57"/>
      <c r="H37" s="59"/>
      <c r="I37" s="57"/>
      <c r="J37" s="57"/>
    </row>
    <row r="38" spans="2:16" ht="38.25" customHeight="1">
      <c r="B38" s="56" t="s">
        <v>69</v>
      </c>
      <c r="C38" s="60" t="s">
        <v>49</v>
      </c>
      <c r="D38" s="67">
        <v>2108660.17</v>
      </c>
      <c r="E38" s="63"/>
      <c r="F38" s="63"/>
      <c r="G38" s="64"/>
      <c r="H38" s="61"/>
      <c r="I38" s="68"/>
      <c r="J38" s="65"/>
      <c r="O38" s="54"/>
      <c r="P38" s="51"/>
    </row>
    <row r="39" spans="2:16" ht="45">
      <c r="B39" s="56" t="s">
        <v>72</v>
      </c>
      <c r="C39" s="31" t="s">
        <v>49</v>
      </c>
      <c r="D39" s="61">
        <v>901498.18</v>
      </c>
      <c r="E39" s="57"/>
      <c r="F39" s="57"/>
      <c r="G39" s="57"/>
      <c r="H39" s="59"/>
      <c r="I39" s="57"/>
      <c r="J39" s="57"/>
    </row>
    <row r="40" spans="2:16" ht="39" customHeight="1">
      <c r="B40" s="56" t="s">
        <v>57</v>
      </c>
      <c r="C40" s="31" t="s">
        <v>56</v>
      </c>
      <c r="D40" s="42">
        <v>4990609.13</v>
      </c>
      <c r="E40" s="32"/>
      <c r="F40" s="32"/>
      <c r="G40" s="32"/>
      <c r="H40" s="58"/>
      <c r="I40" s="32"/>
      <c r="J40" s="32"/>
    </row>
    <row r="41" spans="2:16" ht="56.25" customHeight="1">
      <c r="B41" s="56" t="s">
        <v>83</v>
      </c>
      <c r="C41" s="60" t="s">
        <v>29</v>
      </c>
      <c r="D41" s="61">
        <v>195935.05</v>
      </c>
      <c r="E41" s="32"/>
      <c r="F41" s="32"/>
      <c r="G41" s="32"/>
      <c r="H41" s="58"/>
      <c r="I41" s="32"/>
      <c r="J41" s="32"/>
    </row>
    <row r="42" spans="2:16" ht="56.25" customHeight="1">
      <c r="B42" s="56" t="s">
        <v>84</v>
      </c>
      <c r="C42" s="60" t="s">
        <v>29</v>
      </c>
      <c r="D42" s="61">
        <v>2225434.41</v>
      </c>
      <c r="E42" s="32"/>
      <c r="F42" s="32"/>
      <c r="G42" s="32"/>
      <c r="H42" s="58"/>
      <c r="I42" s="32"/>
      <c r="J42" s="32"/>
    </row>
    <row r="43" spans="2:16" ht="56.25" customHeight="1">
      <c r="B43" s="56" t="s">
        <v>85</v>
      </c>
      <c r="C43" s="60" t="s">
        <v>29</v>
      </c>
      <c r="D43" s="61">
        <v>1749877.16</v>
      </c>
      <c r="E43" s="32"/>
      <c r="F43" s="32"/>
      <c r="G43" s="32"/>
      <c r="H43" s="58"/>
      <c r="I43" s="32"/>
      <c r="J43" s="32"/>
    </row>
    <row r="44" spans="2:16">
      <c r="D44" s="83">
        <f>SUM(D13:D43)</f>
        <v>57997704.470000014</v>
      </c>
    </row>
    <row r="45" spans="2:16">
      <c r="B45" s="75"/>
      <c r="C45" s="75"/>
      <c r="D45" s="76"/>
      <c r="E45" s="75"/>
      <c r="F45" s="75"/>
      <c r="G45" s="75"/>
      <c r="H45" s="76"/>
      <c r="I45" s="75"/>
      <c r="J45" s="75"/>
    </row>
    <row r="46" spans="2:16" ht="15.75">
      <c r="B46" s="84" t="s">
        <v>13</v>
      </c>
      <c r="C46" s="31"/>
      <c r="D46" s="17"/>
      <c r="E46" s="18"/>
      <c r="F46" s="18"/>
      <c r="G46" s="19"/>
      <c r="H46" s="17"/>
      <c r="I46" s="32"/>
      <c r="J46" s="82"/>
    </row>
    <row r="47" spans="2:16" ht="45">
      <c r="B47" s="56" t="s">
        <v>81</v>
      </c>
      <c r="C47" s="60" t="s">
        <v>38</v>
      </c>
      <c r="D47" s="61">
        <v>508994.27</v>
      </c>
      <c r="E47" s="57"/>
      <c r="F47" s="57"/>
      <c r="G47" s="80"/>
      <c r="H47" s="59"/>
      <c r="I47" s="80"/>
      <c r="J47" s="57"/>
    </row>
    <row r="48" spans="2:16" ht="30">
      <c r="B48" s="56" t="s">
        <v>80</v>
      </c>
      <c r="C48" s="60" t="s">
        <v>62</v>
      </c>
      <c r="D48" s="61">
        <v>3744743.1</v>
      </c>
      <c r="E48" s="57"/>
      <c r="F48" s="57"/>
      <c r="G48" s="80"/>
      <c r="H48" s="59"/>
      <c r="I48" s="80"/>
      <c r="J48" s="57"/>
    </row>
    <row r="49" spans="2:15" ht="45">
      <c r="B49" s="78" t="s">
        <v>78</v>
      </c>
      <c r="C49" s="79" t="s">
        <v>79</v>
      </c>
      <c r="D49" s="61">
        <v>1768581</v>
      </c>
      <c r="E49" s="57"/>
      <c r="F49" s="57"/>
      <c r="G49" s="80"/>
      <c r="H49" s="59"/>
      <c r="I49" s="80"/>
      <c r="J49" s="57"/>
    </row>
    <row r="50" spans="2:15" ht="60">
      <c r="B50" s="56" t="s">
        <v>86</v>
      </c>
      <c r="C50" s="31" t="s">
        <v>63</v>
      </c>
      <c r="D50" s="61">
        <v>175516.97</v>
      </c>
      <c r="E50" s="57"/>
      <c r="F50" s="57"/>
      <c r="G50" s="80"/>
      <c r="H50" s="59"/>
      <c r="I50" s="80"/>
      <c r="J50" s="57"/>
    </row>
    <row r="51" spans="2:15">
      <c r="D51" s="83">
        <f>SUM(D47:D50)</f>
        <v>6197835.3399999999</v>
      </c>
    </row>
    <row r="52" spans="2:15">
      <c r="B52" s="75"/>
      <c r="C52" s="75"/>
      <c r="D52" s="76"/>
      <c r="E52" s="75"/>
      <c r="F52" s="75"/>
      <c r="G52" s="75"/>
      <c r="H52" s="76"/>
      <c r="I52" s="75"/>
      <c r="J52" s="75"/>
    </row>
    <row r="53" spans="2:15" ht="15.75">
      <c r="B53" s="81" t="s">
        <v>15</v>
      </c>
      <c r="C53" s="31"/>
      <c r="D53" s="17"/>
      <c r="E53" s="18"/>
      <c r="F53" s="18"/>
      <c r="G53" s="19"/>
      <c r="H53" s="17"/>
      <c r="I53" s="32"/>
      <c r="J53" s="82"/>
    </row>
    <row r="54" spans="2:15" ht="45">
      <c r="B54" s="69" t="s">
        <v>48</v>
      </c>
      <c r="C54" s="60" t="s">
        <v>49</v>
      </c>
      <c r="D54" s="17">
        <v>634331.31999999995</v>
      </c>
      <c r="E54" s="18">
        <v>42433</v>
      </c>
      <c r="F54" s="18">
        <v>42477</v>
      </c>
      <c r="G54" s="19">
        <v>1</v>
      </c>
      <c r="H54" s="17">
        <v>634331.31999999995</v>
      </c>
      <c r="I54" s="32"/>
      <c r="J54" s="50" t="s">
        <v>52</v>
      </c>
      <c r="O54" s="54">
        <f>D54*100%</f>
        <v>634331.31999999995</v>
      </c>
    </row>
    <row r="55" spans="2:15" ht="30">
      <c r="B55" s="14" t="s">
        <v>47</v>
      </c>
      <c r="C55" s="12" t="s">
        <v>46</v>
      </c>
      <c r="D55" s="15">
        <v>1558119.17</v>
      </c>
      <c r="E55" s="16">
        <v>42422</v>
      </c>
      <c r="F55" s="16">
        <v>42466</v>
      </c>
      <c r="G55" s="13">
        <v>0.95</v>
      </c>
      <c r="H55" s="15">
        <v>1480213.21</v>
      </c>
      <c r="I55" s="2"/>
      <c r="J55" s="39" t="s">
        <v>51</v>
      </c>
      <c r="O55" s="54">
        <f>D55*95%</f>
        <v>1480213.2115</v>
      </c>
    </row>
    <row r="56" spans="2:15" ht="45">
      <c r="B56" s="56" t="s">
        <v>82</v>
      </c>
      <c r="C56" s="60" t="s">
        <v>29</v>
      </c>
      <c r="D56" s="70">
        <v>286090.58</v>
      </c>
      <c r="E56" s="71"/>
      <c r="F56" s="71"/>
      <c r="G56" s="72"/>
      <c r="H56" s="70"/>
      <c r="I56" s="57"/>
      <c r="J56" s="65"/>
      <c r="O56" s="55"/>
    </row>
    <row r="57" spans="2:15">
      <c r="D57" s="83">
        <f>SUM(D54:D56)</f>
        <v>2478541.0699999998</v>
      </c>
    </row>
    <row r="59" spans="2:15">
      <c r="D59" s="1">
        <f>D44+D51+D57</f>
        <v>66674080.880000018</v>
      </c>
    </row>
    <row r="61" spans="2:15" ht="15.75">
      <c r="B61" t="s">
        <v>22</v>
      </c>
      <c r="D61" s="1" t="s">
        <v>23</v>
      </c>
      <c r="H61" s="27" t="s">
        <v>21</v>
      </c>
    </row>
    <row r="62" spans="2:15">
      <c r="H62"/>
    </row>
    <row r="63" spans="2:15">
      <c r="H63"/>
    </row>
    <row r="64" spans="2:15" ht="15.75">
      <c r="B64" s="4" t="s">
        <v>19</v>
      </c>
      <c r="D64" s="29" t="s">
        <v>24</v>
      </c>
      <c r="H64" s="28" t="s">
        <v>20</v>
      </c>
    </row>
    <row r="65" spans="2:8">
      <c r="B65" t="s">
        <v>26</v>
      </c>
      <c r="D65" s="1" t="s">
        <v>27</v>
      </c>
      <c r="H65" s="30" t="s">
        <v>25</v>
      </c>
    </row>
  </sheetData>
  <mergeCells count="10">
    <mergeCell ref="B4:J4"/>
    <mergeCell ref="B5:J5"/>
    <mergeCell ref="B10:B11"/>
    <mergeCell ref="C10:C11"/>
    <mergeCell ref="D10:D11"/>
    <mergeCell ref="E10:E11"/>
    <mergeCell ref="F10:F11"/>
    <mergeCell ref="G10:H10"/>
    <mergeCell ref="I10:I11"/>
    <mergeCell ref="J10:J1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topLeftCell="A2" workbookViewId="0">
      <selection activeCell="A2" sqref="A2"/>
    </sheetView>
  </sheetViews>
  <sheetFormatPr defaultRowHeight="15"/>
  <cols>
    <col min="1" max="1" width="3.28515625" style="106" customWidth="1"/>
    <col min="2" max="2" width="43.7109375" customWidth="1"/>
    <col min="3" max="3" width="18.140625" customWidth="1"/>
    <col min="4" max="4" width="17.7109375" style="1" customWidth="1"/>
    <col min="5" max="5" width="20.5703125" customWidth="1"/>
    <col min="6" max="6" width="21.7109375" customWidth="1"/>
    <col min="7" max="7" width="15.140625" customWidth="1"/>
    <col min="8" max="8" width="18.5703125" style="1" customWidth="1"/>
    <col min="9" max="9" width="16.7109375" customWidth="1"/>
    <col min="10" max="10" width="18.7109375" customWidth="1"/>
    <col min="14" max="14" width="14.5703125" customWidth="1"/>
    <col min="15" max="15" width="14.42578125" customWidth="1"/>
    <col min="16" max="16" width="11.140625" customWidth="1"/>
  </cols>
  <sheetData>
    <row r="1" spans="1:16" hidden="1">
      <c r="B1" s="5" t="s">
        <v>0</v>
      </c>
    </row>
    <row r="4" spans="1:16" ht="15.75">
      <c r="B4" s="124" t="s">
        <v>1</v>
      </c>
      <c r="C4" s="124"/>
      <c r="D4" s="124"/>
      <c r="E4" s="124"/>
      <c r="F4" s="124"/>
      <c r="G4" s="124"/>
      <c r="H4" s="124"/>
      <c r="I4" s="124"/>
      <c r="J4" s="124"/>
    </row>
    <row r="5" spans="1:16" ht="15.75">
      <c r="B5" s="124" t="s">
        <v>54</v>
      </c>
      <c r="C5" s="124"/>
      <c r="D5" s="124"/>
      <c r="E5" s="124"/>
      <c r="F5" s="124"/>
      <c r="G5" s="124"/>
      <c r="H5" s="124"/>
      <c r="I5" s="124"/>
      <c r="J5" s="124"/>
    </row>
    <row r="6" spans="1:16" ht="15.75">
      <c r="B6" s="105"/>
      <c r="C6" s="105"/>
      <c r="D6" s="9"/>
      <c r="E6" s="105"/>
      <c r="F6" s="105"/>
      <c r="G6" s="105"/>
      <c r="H6" s="9"/>
      <c r="I6" s="105"/>
      <c r="J6" s="105"/>
    </row>
    <row r="8" spans="1:16" ht="15.75">
      <c r="B8" s="4" t="s">
        <v>2</v>
      </c>
    </row>
    <row r="9" spans="1:16" ht="15.75" thickBot="1">
      <c r="B9" s="98"/>
      <c r="C9" s="98"/>
      <c r="D9" s="99"/>
      <c r="E9" s="98"/>
      <c r="F9" s="98"/>
      <c r="G9" s="98"/>
      <c r="H9" s="99"/>
      <c r="I9" s="98"/>
      <c r="J9" s="98"/>
    </row>
    <row r="10" spans="1:16" ht="24.75" customHeight="1">
      <c r="B10" s="126" t="s">
        <v>3</v>
      </c>
      <c r="C10" s="126" t="s">
        <v>4</v>
      </c>
      <c r="D10" s="130" t="s">
        <v>5</v>
      </c>
      <c r="E10" s="126" t="s">
        <v>6</v>
      </c>
      <c r="F10" s="129" t="s">
        <v>7</v>
      </c>
      <c r="G10" s="126" t="s">
        <v>8</v>
      </c>
      <c r="H10" s="126"/>
      <c r="I10" s="129" t="s">
        <v>11</v>
      </c>
      <c r="J10" s="126" t="s">
        <v>12</v>
      </c>
    </row>
    <row r="11" spans="1:16" ht="51.75" customHeight="1">
      <c r="B11" s="123"/>
      <c r="C11" s="123"/>
      <c r="D11" s="125"/>
      <c r="E11" s="123"/>
      <c r="F11" s="122"/>
      <c r="G11" s="104" t="s">
        <v>9</v>
      </c>
      <c r="H11" s="8" t="s">
        <v>10</v>
      </c>
      <c r="I11" s="122"/>
      <c r="J11" s="123"/>
    </row>
    <row r="12" spans="1:16" ht="19.5" customHeight="1">
      <c r="B12" s="10" t="s">
        <v>14</v>
      </c>
      <c r="C12" s="57"/>
      <c r="D12" s="59"/>
      <c r="E12" s="57"/>
      <c r="F12" s="57"/>
      <c r="G12" s="57"/>
      <c r="H12" s="59"/>
      <c r="I12" s="57"/>
      <c r="J12" s="57"/>
    </row>
    <row r="13" spans="1:16" ht="60" customHeight="1">
      <c r="A13" s="106">
        <v>39</v>
      </c>
      <c r="B13" s="69" t="s">
        <v>45</v>
      </c>
      <c r="C13" s="60" t="s">
        <v>29</v>
      </c>
      <c r="D13" s="110">
        <v>1382162.66</v>
      </c>
      <c r="E13" s="71">
        <v>42422</v>
      </c>
      <c r="F13" s="71">
        <v>42511</v>
      </c>
      <c r="G13" s="72">
        <v>1</v>
      </c>
      <c r="H13" s="89">
        <v>1382162.66</v>
      </c>
      <c r="I13" s="57"/>
      <c r="J13" s="50" t="s">
        <v>52</v>
      </c>
      <c r="N13" s="51">
        <f>D13-H13</f>
        <v>0</v>
      </c>
      <c r="O13" s="54">
        <f>D13*90%</f>
        <v>1243946.3939999999</v>
      </c>
    </row>
    <row r="14" spans="1:16" ht="49.5" customHeight="1">
      <c r="A14" s="106">
        <v>41</v>
      </c>
      <c r="B14" s="56" t="s">
        <v>35</v>
      </c>
      <c r="C14" s="60" t="s">
        <v>36</v>
      </c>
      <c r="D14" s="107">
        <v>1345464.14</v>
      </c>
      <c r="E14" s="63">
        <v>42422</v>
      </c>
      <c r="F14" s="63">
        <v>42481</v>
      </c>
      <c r="G14" s="72">
        <v>1</v>
      </c>
      <c r="H14" s="85">
        <v>1345464.14</v>
      </c>
      <c r="I14" s="57"/>
      <c r="J14" s="50" t="s">
        <v>52</v>
      </c>
      <c r="N14" s="51">
        <f t="shared" ref="N14:N56" si="0">D14-H14</f>
        <v>0</v>
      </c>
      <c r="O14" s="54">
        <f>D14*95%</f>
        <v>1278190.9329999997</v>
      </c>
      <c r="P14" s="51">
        <f t="shared" ref="P14:P21" si="1">H14-O14</f>
        <v>67273.20700000017</v>
      </c>
    </row>
    <row r="15" spans="1:16" ht="55.5" customHeight="1">
      <c r="A15" s="106">
        <v>30</v>
      </c>
      <c r="B15" s="33" t="s">
        <v>41</v>
      </c>
      <c r="C15" s="31" t="s">
        <v>42</v>
      </c>
      <c r="D15" s="108">
        <v>2868332.67</v>
      </c>
      <c r="E15" s="48">
        <v>42422</v>
      </c>
      <c r="F15" s="48">
        <v>42541</v>
      </c>
      <c r="G15" s="72">
        <v>1</v>
      </c>
      <c r="H15" s="86">
        <v>2868332.67</v>
      </c>
      <c r="I15" s="32"/>
      <c r="J15" s="50" t="s">
        <v>52</v>
      </c>
      <c r="N15" s="51">
        <f t="shared" si="0"/>
        <v>0</v>
      </c>
      <c r="O15" s="54">
        <f>D15*95%</f>
        <v>2724916.0364999999</v>
      </c>
      <c r="P15" s="51">
        <f t="shared" si="1"/>
        <v>143416.6335</v>
      </c>
    </row>
    <row r="16" spans="1:16" ht="58.5" customHeight="1">
      <c r="A16" s="106">
        <v>37</v>
      </c>
      <c r="B16" s="56" t="s">
        <v>87</v>
      </c>
      <c r="C16" s="66" t="s">
        <v>29</v>
      </c>
      <c r="D16" s="109">
        <v>2158030.81</v>
      </c>
      <c r="E16" s="63">
        <v>42422</v>
      </c>
      <c r="F16" s="63">
        <v>42496</v>
      </c>
      <c r="G16" s="72">
        <v>1</v>
      </c>
      <c r="H16" s="90">
        <v>2158030.81</v>
      </c>
      <c r="I16" s="68"/>
      <c r="J16" s="50" t="s">
        <v>52</v>
      </c>
      <c r="N16" s="51">
        <f t="shared" si="0"/>
        <v>0</v>
      </c>
      <c r="O16" s="54">
        <f>D16*85%</f>
        <v>1834326.1884999999</v>
      </c>
      <c r="P16" s="51">
        <f t="shared" si="1"/>
        <v>323704.62150000012</v>
      </c>
    </row>
    <row r="17" spans="1:16" ht="54.75" customHeight="1">
      <c r="A17" s="106">
        <v>40</v>
      </c>
      <c r="B17" s="69" t="s">
        <v>43</v>
      </c>
      <c r="C17" s="60" t="s">
        <v>44</v>
      </c>
      <c r="D17" s="107">
        <v>1769776.72</v>
      </c>
      <c r="E17" s="63">
        <v>42422</v>
      </c>
      <c r="F17" s="63">
        <v>42511</v>
      </c>
      <c r="G17" s="72">
        <v>1</v>
      </c>
      <c r="H17" s="85">
        <v>1769776.72</v>
      </c>
      <c r="I17" s="57"/>
      <c r="J17" s="50" t="s">
        <v>52</v>
      </c>
      <c r="N17" s="51">
        <f t="shared" si="0"/>
        <v>0</v>
      </c>
      <c r="O17" s="54">
        <f>D17*85%</f>
        <v>1504310.2119999998</v>
      </c>
      <c r="P17" s="51">
        <f t="shared" si="1"/>
        <v>265466.50800000015</v>
      </c>
    </row>
    <row r="18" spans="1:16" ht="53.25" customHeight="1">
      <c r="A18" s="106">
        <v>38</v>
      </c>
      <c r="B18" s="62" t="s">
        <v>34</v>
      </c>
      <c r="C18" s="60" t="s">
        <v>29</v>
      </c>
      <c r="D18" s="107">
        <v>1302928.72</v>
      </c>
      <c r="E18" s="63">
        <v>42422</v>
      </c>
      <c r="F18" s="63">
        <v>42481</v>
      </c>
      <c r="G18" s="72">
        <v>1</v>
      </c>
      <c r="H18" s="85">
        <v>1302928.72</v>
      </c>
      <c r="I18" s="57"/>
      <c r="J18" s="50" t="s">
        <v>52</v>
      </c>
      <c r="N18" s="51">
        <f t="shared" si="0"/>
        <v>0</v>
      </c>
      <c r="O18" s="54">
        <f>D18*85%</f>
        <v>1107489.412</v>
      </c>
      <c r="P18" s="51">
        <f t="shared" si="1"/>
        <v>195439.30799999996</v>
      </c>
    </row>
    <row r="19" spans="1:16" ht="55.5" customHeight="1">
      <c r="A19" s="106">
        <v>35</v>
      </c>
      <c r="B19" s="21" t="s">
        <v>39</v>
      </c>
      <c r="C19" s="31" t="s">
        <v>40</v>
      </c>
      <c r="D19" s="108">
        <v>1428672.29</v>
      </c>
      <c r="E19" s="48">
        <v>42422</v>
      </c>
      <c r="F19" s="48">
        <v>42511</v>
      </c>
      <c r="G19" s="49">
        <v>1</v>
      </c>
      <c r="H19" s="86">
        <v>1428672.29</v>
      </c>
      <c r="I19" s="32"/>
      <c r="J19" s="50" t="s">
        <v>52</v>
      </c>
      <c r="N19" s="51">
        <f t="shared" si="0"/>
        <v>0</v>
      </c>
      <c r="O19" s="54">
        <f>D19*100%</f>
        <v>1428672.29</v>
      </c>
      <c r="P19" s="51">
        <f t="shared" si="1"/>
        <v>0</v>
      </c>
    </row>
    <row r="20" spans="1:16" ht="54.75" customHeight="1">
      <c r="A20" s="106">
        <v>31</v>
      </c>
      <c r="B20" s="62" t="s">
        <v>37</v>
      </c>
      <c r="C20" s="60" t="s">
        <v>38</v>
      </c>
      <c r="D20" s="107">
        <v>2293278.62</v>
      </c>
      <c r="E20" s="63">
        <v>42422</v>
      </c>
      <c r="F20" s="63">
        <v>42541</v>
      </c>
      <c r="G20" s="49">
        <v>1</v>
      </c>
      <c r="H20" s="85">
        <v>2293278.62</v>
      </c>
      <c r="I20" s="57"/>
      <c r="J20" s="50" t="s">
        <v>52</v>
      </c>
      <c r="N20" s="51">
        <f t="shared" si="0"/>
        <v>0</v>
      </c>
      <c r="O20" s="54">
        <f>D20*50%</f>
        <v>1146639.31</v>
      </c>
      <c r="P20" s="51">
        <f t="shared" si="1"/>
        <v>1146639.31</v>
      </c>
    </row>
    <row r="21" spans="1:16" ht="54.75" customHeight="1">
      <c r="A21" s="106">
        <v>34</v>
      </c>
      <c r="B21" s="62" t="s">
        <v>50</v>
      </c>
      <c r="C21" s="60" t="s">
        <v>46</v>
      </c>
      <c r="D21" s="107">
        <v>2797630.37</v>
      </c>
      <c r="E21" s="63">
        <v>42422</v>
      </c>
      <c r="F21" s="63">
        <v>42541</v>
      </c>
      <c r="G21" s="49">
        <v>1</v>
      </c>
      <c r="H21" s="85">
        <v>2797630.37</v>
      </c>
      <c r="I21" s="57"/>
      <c r="J21" s="50" t="s">
        <v>52</v>
      </c>
      <c r="N21" s="51">
        <f t="shared" si="0"/>
        <v>0</v>
      </c>
      <c r="O21" s="54">
        <f>D21*70%</f>
        <v>1958341.2589999998</v>
      </c>
      <c r="P21" s="51">
        <f t="shared" si="1"/>
        <v>839289.11100000027</v>
      </c>
    </row>
    <row r="22" spans="1:16" ht="51.75" customHeight="1">
      <c r="A22" s="106">
        <v>44</v>
      </c>
      <c r="B22" s="56" t="s">
        <v>32</v>
      </c>
      <c r="C22" s="60" t="s">
        <v>33</v>
      </c>
      <c r="D22" s="107">
        <v>1130479.21</v>
      </c>
      <c r="E22" s="63">
        <v>42422</v>
      </c>
      <c r="F22" s="63">
        <v>42496</v>
      </c>
      <c r="G22" s="64">
        <v>1</v>
      </c>
      <c r="H22" s="85">
        <v>1130479.21</v>
      </c>
      <c r="I22" s="68"/>
      <c r="J22" s="50" t="s">
        <v>52</v>
      </c>
      <c r="N22" s="51">
        <f t="shared" si="0"/>
        <v>0</v>
      </c>
      <c r="O22" s="54">
        <f>D22*100%</f>
        <v>1130479.21</v>
      </c>
      <c r="P22" s="51">
        <f>H22-O22</f>
        <v>0</v>
      </c>
    </row>
    <row r="23" spans="1:16" ht="54" customHeight="1">
      <c r="A23" s="106">
        <v>36</v>
      </c>
      <c r="B23" s="69" t="s">
        <v>30</v>
      </c>
      <c r="C23" s="60" t="s">
        <v>31</v>
      </c>
      <c r="D23" s="107">
        <v>1300981.6599999999</v>
      </c>
      <c r="E23" s="63">
        <v>42422</v>
      </c>
      <c r="F23" s="63">
        <v>42511</v>
      </c>
      <c r="G23" s="64">
        <v>1</v>
      </c>
      <c r="H23" s="85">
        <v>1300981.6599999999</v>
      </c>
      <c r="I23" s="68"/>
      <c r="J23" s="50" t="s">
        <v>52</v>
      </c>
      <c r="N23" s="51">
        <f t="shared" si="0"/>
        <v>0</v>
      </c>
      <c r="O23" s="54">
        <f>D23*50%</f>
        <v>650490.82999999996</v>
      </c>
      <c r="P23" s="51">
        <f>H23-O23</f>
        <v>650490.82999999996</v>
      </c>
    </row>
    <row r="24" spans="1:16" ht="50.25" customHeight="1">
      <c r="A24" s="106">
        <v>56</v>
      </c>
      <c r="B24" s="56" t="s">
        <v>66</v>
      </c>
      <c r="C24" s="60" t="s">
        <v>38</v>
      </c>
      <c r="D24" s="107">
        <v>2396322.66</v>
      </c>
      <c r="E24" s="63"/>
      <c r="F24" s="63"/>
      <c r="G24" s="64"/>
      <c r="H24" s="61"/>
      <c r="I24" s="57"/>
      <c r="J24" s="65"/>
      <c r="N24" s="51">
        <f t="shared" si="0"/>
        <v>2396322.66</v>
      </c>
      <c r="O24" s="54"/>
      <c r="P24" s="51"/>
    </row>
    <row r="25" spans="1:16" ht="45">
      <c r="A25" s="106">
        <v>33</v>
      </c>
      <c r="B25" s="56" t="s">
        <v>75</v>
      </c>
      <c r="C25" s="31" t="s">
        <v>40</v>
      </c>
      <c r="D25" s="107">
        <v>383642.21</v>
      </c>
      <c r="E25" s="32"/>
      <c r="F25" s="32"/>
      <c r="G25" s="64">
        <v>1</v>
      </c>
      <c r="H25" s="85">
        <v>383642.21</v>
      </c>
      <c r="I25" s="68"/>
      <c r="J25" s="50" t="s">
        <v>52</v>
      </c>
      <c r="N25" s="51">
        <f t="shared" si="0"/>
        <v>0</v>
      </c>
    </row>
    <row r="26" spans="1:16" ht="45" customHeight="1">
      <c r="A26" s="106">
        <v>49</v>
      </c>
      <c r="B26" s="56" t="s">
        <v>60</v>
      </c>
      <c r="C26" s="60" t="s">
        <v>44</v>
      </c>
      <c r="D26" s="107">
        <v>3536653.78</v>
      </c>
      <c r="E26" s="57"/>
      <c r="F26" s="57"/>
      <c r="G26" s="64">
        <v>0.5</v>
      </c>
      <c r="H26" s="70">
        <f>D26/2</f>
        <v>1768326.89</v>
      </c>
      <c r="I26" s="57"/>
      <c r="J26" s="73" t="s">
        <v>89</v>
      </c>
      <c r="N26" s="51">
        <f t="shared" si="0"/>
        <v>1768326.89</v>
      </c>
    </row>
    <row r="27" spans="1:16" ht="34.5" customHeight="1">
      <c r="A27" s="106">
        <v>50</v>
      </c>
      <c r="B27" s="56" t="s">
        <v>70</v>
      </c>
      <c r="C27" s="60" t="s">
        <v>29</v>
      </c>
      <c r="D27" s="107">
        <v>1170818.47</v>
      </c>
      <c r="E27" s="63"/>
      <c r="F27" s="63"/>
      <c r="G27" s="64">
        <v>1</v>
      </c>
      <c r="H27" s="85">
        <v>1170818.47</v>
      </c>
      <c r="I27" s="68"/>
      <c r="J27" s="50" t="s">
        <v>52</v>
      </c>
      <c r="N27" s="51">
        <f t="shared" si="0"/>
        <v>0</v>
      </c>
      <c r="O27" s="54"/>
      <c r="P27" s="51"/>
    </row>
    <row r="28" spans="1:16" ht="37.5" customHeight="1">
      <c r="A28" s="106">
        <v>51</v>
      </c>
      <c r="B28" s="56" t="s">
        <v>67</v>
      </c>
      <c r="C28" s="66" t="s">
        <v>29</v>
      </c>
      <c r="D28" s="107">
        <v>2318301.2799999998</v>
      </c>
      <c r="E28" s="63"/>
      <c r="F28" s="63"/>
      <c r="G28" s="64"/>
      <c r="H28" s="61"/>
      <c r="I28" s="57"/>
      <c r="J28" s="65"/>
      <c r="N28" s="51">
        <f t="shared" si="0"/>
        <v>2318301.2799999998</v>
      </c>
      <c r="O28" s="54"/>
      <c r="P28" s="51"/>
    </row>
    <row r="29" spans="1:16" ht="45">
      <c r="A29" s="106">
        <v>32</v>
      </c>
      <c r="B29" s="74" t="s">
        <v>76</v>
      </c>
      <c r="C29" s="60" t="s">
        <v>38</v>
      </c>
      <c r="D29" s="107">
        <v>291566.37</v>
      </c>
      <c r="E29" s="32"/>
      <c r="F29" s="32"/>
      <c r="G29" s="64">
        <v>1</v>
      </c>
      <c r="H29" s="85">
        <v>291566.37</v>
      </c>
      <c r="I29" s="32"/>
      <c r="J29" s="50" t="s">
        <v>52</v>
      </c>
      <c r="N29" s="51">
        <f t="shared" si="0"/>
        <v>0</v>
      </c>
    </row>
    <row r="30" spans="1:16" ht="52.5" customHeight="1">
      <c r="A30" s="106">
        <v>29</v>
      </c>
      <c r="B30" s="56" t="s">
        <v>65</v>
      </c>
      <c r="C30" s="31" t="s">
        <v>63</v>
      </c>
      <c r="D30" s="109">
        <v>2448854.58</v>
      </c>
      <c r="E30" s="63"/>
      <c r="F30" s="63"/>
      <c r="G30" s="64">
        <v>1</v>
      </c>
      <c r="H30" s="90">
        <v>2448854.58</v>
      </c>
      <c r="I30" s="57"/>
      <c r="J30" s="50" t="s">
        <v>52</v>
      </c>
      <c r="N30" s="51">
        <f t="shared" si="0"/>
        <v>0</v>
      </c>
      <c r="O30" s="54"/>
      <c r="P30" s="51"/>
    </row>
    <row r="31" spans="1:16" ht="45">
      <c r="A31" s="106">
        <v>57</v>
      </c>
      <c r="B31" s="56" t="s">
        <v>77</v>
      </c>
      <c r="C31" s="60" t="s">
        <v>29</v>
      </c>
      <c r="D31" s="107">
        <v>243122.96</v>
      </c>
      <c r="E31" s="32"/>
      <c r="F31" s="32"/>
      <c r="G31" s="64">
        <v>1</v>
      </c>
      <c r="H31" s="85">
        <v>243122.96</v>
      </c>
      <c r="I31" s="32"/>
      <c r="J31" s="50" t="s">
        <v>52</v>
      </c>
      <c r="N31" s="51">
        <f t="shared" si="0"/>
        <v>0</v>
      </c>
    </row>
    <row r="32" spans="1:16" ht="45">
      <c r="A32" s="106">
        <v>53</v>
      </c>
      <c r="B32" s="56" t="s">
        <v>73</v>
      </c>
      <c r="C32" s="60" t="s">
        <v>71</v>
      </c>
      <c r="D32" s="107">
        <v>719714.1</v>
      </c>
      <c r="E32" s="57"/>
      <c r="F32" s="57"/>
      <c r="G32" s="64">
        <v>1</v>
      </c>
      <c r="H32" s="85">
        <v>719714.1</v>
      </c>
      <c r="I32" s="57"/>
      <c r="J32" s="50" t="s">
        <v>52</v>
      </c>
      <c r="N32" s="51">
        <f t="shared" si="0"/>
        <v>0</v>
      </c>
    </row>
    <row r="33" spans="1:16" ht="29.25" customHeight="1">
      <c r="A33" s="106">
        <v>54</v>
      </c>
      <c r="B33" s="56" t="s">
        <v>64</v>
      </c>
      <c r="C33" s="60" t="s">
        <v>62</v>
      </c>
      <c r="D33" s="107">
        <v>2717037.77</v>
      </c>
      <c r="E33" s="63"/>
      <c r="F33" s="63"/>
      <c r="G33" s="64">
        <v>1</v>
      </c>
      <c r="H33" s="85">
        <v>2717037.77</v>
      </c>
      <c r="I33" s="57"/>
      <c r="J33" s="50" t="s">
        <v>52</v>
      </c>
      <c r="N33" s="51">
        <f t="shared" si="0"/>
        <v>0</v>
      </c>
      <c r="O33" s="54"/>
      <c r="P33" s="51"/>
    </row>
    <row r="34" spans="1:16" ht="54" customHeight="1">
      <c r="A34" s="106">
        <v>43</v>
      </c>
      <c r="B34" s="56" t="s">
        <v>68</v>
      </c>
      <c r="C34" s="60" t="s">
        <v>58</v>
      </c>
      <c r="D34" s="109">
        <v>2142344.2999999998</v>
      </c>
      <c r="E34" s="63"/>
      <c r="F34" s="63"/>
      <c r="G34" s="64">
        <v>1</v>
      </c>
      <c r="H34" s="90">
        <v>2142344.2999999998</v>
      </c>
      <c r="I34" s="68"/>
      <c r="J34" s="50" t="s">
        <v>52</v>
      </c>
      <c r="N34" s="51">
        <f t="shared" si="0"/>
        <v>0</v>
      </c>
      <c r="O34" s="54"/>
      <c r="P34" s="51"/>
    </row>
    <row r="35" spans="1:16" ht="30.75" customHeight="1">
      <c r="A35" s="106">
        <v>55</v>
      </c>
      <c r="B35" s="56" t="s">
        <v>59</v>
      </c>
      <c r="C35" s="60" t="s">
        <v>58</v>
      </c>
      <c r="D35" s="107">
        <v>3715108.67</v>
      </c>
      <c r="E35" s="57"/>
      <c r="F35" s="57"/>
      <c r="G35" s="64">
        <v>1</v>
      </c>
      <c r="H35" s="85">
        <v>3715108.67</v>
      </c>
      <c r="I35" s="57"/>
      <c r="J35" s="50" t="s">
        <v>52</v>
      </c>
      <c r="N35" s="51">
        <f t="shared" si="0"/>
        <v>0</v>
      </c>
    </row>
    <row r="36" spans="1:16" ht="45">
      <c r="A36" s="106">
        <v>42</v>
      </c>
      <c r="B36" s="56" t="s">
        <v>74</v>
      </c>
      <c r="C36" s="60" t="s">
        <v>58</v>
      </c>
      <c r="D36" s="107">
        <v>629036.5</v>
      </c>
      <c r="E36" s="57"/>
      <c r="F36" s="57"/>
      <c r="G36" s="64">
        <v>1</v>
      </c>
      <c r="H36" s="85">
        <v>629036.5</v>
      </c>
      <c r="I36" s="57"/>
      <c r="J36" s="50" t="s">
        <v>52</v>
      </c>
      <c r="N36" s="51">
        <f t="shared" si="0"/>
        <v>0</v>
      </c>
    </row>
    <row r="37" spans="1:16" ht="44.25" customHeight="1">
      <c r="A37" s="106">
        <v>47</v>
      </c>
      <c r="B37" s="56" t="s">
        <v>61</v>
      </c>
      <c r="C37" s="60" t="s">
        <v>49</v>
      </c>
      <c r="D37" s="107">
        <v>3335428.85</v>
      </c>
      <c r="E37" s="57"/>
      <c r="F37" s="57"/>
      <c r="G37" s="64">
        <v>0.5</v>
      </c>
      <c r="H37" s="85">
        <f>D37*G37</f>
        <v>1667714.425</v>
      </c>
      <c r="I37" s="57"/>
      <c r="J37" s="73" t="s">
        <v>89</v>
      </c>
      <c r="N37" s="51">
        <f t="shared" si="0"/>
        <v>1667714.425</v>
      </c>
    </row>
    <row r="38" spans="1:16" ht="38.25" customHeight="1">
      <c r="A38" s="106">
        <v>46</v>
      </c>
      <c r="B38" s="56" t="s">
        <v>69</v>
      </c>
      <c r="C38" s="60" t="s">
        <v>49</v>
      </c>
      <c r="D38" s="109">
        <v>2108660.17</v>
      </c>
      <c r="E38" s="63"/>
      <c r="F38" s="63"/>
      <c r="G38" s="64"/>
      <c r="H38" s="90"/>
      <c r="I38" s="68"/>
      <c r="J38" s="50"/>
      <c r="N38" s="51">
        <f t="shared" si="0"/>
        <v>2108660.17</v>
      </c>
      <c r="O38" s="54"/>
      <c r="P38" s="51"/>
    </row>
    <row r="39" spans="1:16" ht="45">
      <c r="A39" s="106">
        <v>45</v>
      </c>
      <c r="B39" s="56" t="s">
        <v>72</v>
      </c>
      <c r="C39" s="31" t="s">
        <v>49</v>
      </c>
      <c r="D39" s="107">
        <v>901498.18</v>
      </c>
      <c r="E39" s="57"/>
      <c r="F39" s="57"/>
      <c r="G39" s="64">
        <v>1</v>
      </c>
      <c r="H39" s="85">
        <v>901498.18</v>
      </c>
      <c r="I39" s="57"/>
      <c r="J39" s="50" t="s">
        <v>52</v>
      </c>
      <c r="N39" s="51">
        <f t="shared" si="0"/>
        <v>0</v>
      </c>
    </row>
    <row r="40" spans="1:16" ht="39" customHeight="1">
      <c r="A40" s="106">
        <v>48</v>
      </c>
      <c r="B40" s="56" t="s">
        <v>57</v>
      </c>
      <c r="C40" s="31" t="s">
        <v>56</v>
      </c>
      <c r="D40" s="108">
        <v>4990609.13</v>
      </c>
      <c r="E40" s="32"/>
      <c r="F40" s="32"/>
      <c r="G40" s="32"/>
      <c r="H40" s="58"/>
      <c r="I40" s="32"/>
      <c r="J40" s="32"/>
      <c r="N40" s="51">
        <f t="shared" si="0"/>
        <v>4990609.13</v>
      </c>
    </row>
    <row r="41" spans="1:16" ht="56.25" customHeight="1">
      <c r="A41" s="106">
        <v>62</v>
      </c>
      <c r="B41" s="56" t="s">
        <v>83</v>
      </c>
      <c r="C41" s="60" t="s">
        <v>29</v>
      </c>
      <c r="D41" s="107">
        <v>195935.05</v>
      </c>
      <c r="E41" s="32"/>
      <c r="F41" s="32"/>
      <c r="G41" s="64">
        <v>1</v>
      </c>
      <c r="H41" s="85">
        <v>195935.05</v>
      </c>
      <c r="I41" s="32"/>
      <c r="J41" s="50" t="s">
        <v>52</v>
      </c>
      <c r="N41" s="51">
        <f t="shared" si="0"/>
        <v>0</v>
      </c>
    </row>
    <row r="42" spans="1:16" ht="56.25" customHeight="1">
      <c r="A42" s="106">
        <v>58</v>
      </c>
      <c r="B42" s="56" t="s">
        <v>84</v>
      </c>
      <c r="C42" s="60" t="s">
        <v>29</v>
      </c>
      <c r="D42" s="107">
        <v>2225434.41</v>
      </c>
      <c r="E42" s="32"/>
      <c r="F42" s="32"/>
      <c r="G42" s="64">
        <v>1</v>
      </c>
      <c r="H42" s="85">
        <v>2225434.41</v>
      </c>
      <c r="I42" s="32"/>
      <c r="J42" s="50" t="s">
        <v>52</v>
      </c>
      <c r="N42" s="51">
        <f t="shared" si="0"/>
        <v>0</v>
      </c>
    </row>
    <row r="43" spans="1:16" ht="56.25" customHeight="1">
      <c r="A43" s="106">
        <v>52</v>
      </c>
      <c r="B43" s="56" t="s">
        <v>85</v>
      </c>
      <c r="C43" s="60" t="s">
        <v>29</v>
      </c>
      <c r="D43" s="107">
        <v>1749877.16</v>
      </c>
      <c r="E43" s="57"/>
      <c r="F43" s="57"/>
      <c r="G43" s="57"/>
      <c r="H43" s="59"/>
      <c r="I43" s="57"/>
      <c r="J43" s="57"/>
      <c r="N43" s="51">
        <f t="shared" si="0"/>
        <v>1749877.16</v>
      </c>
    </row>
    <row r="44" spans="1:16">
      <c r="B44" s="96"/>
      <c r="C44" s="96"/>
      <c r="D44" s="97"/>
      <c r="E44" s="96"/>
      <c r="F44" s="96"/>
      <c r="G44" s="96"/>
      <c r="H44" s="83"/>
      <c r="I44" s="96"/>
      <c r="J44" s="96"/>
      <c r="N44" s="51"/>
    </row>
    <row r="45" spans="1:16">
      <c r="B45" s="75"/>
      <c r="C45" s="75"/>
      <c r="D45" s="92"/>
      <c r="E45" s="75"/>
      <c r="F45" s="75"/>
      <c r="G45" s="75"/>
      <c r="H45" s="76"/>
      <c r="I45" s="75"/>
      <c r="J45" s="75"/>
      <c r="N45" s="51"/>
    </row>
    <row r="46" spans="1:16" ht="15.75">
      <c r="B46" s="84" t="s">
        <v>13</v>
      </c>
      <c r="C46" s="31"/>
      <c r="D46" s="93"/>
      <c r="E46" s="18"/>
      <c r="F46" s="18"/>
      <c r="G46" s="19"/>
      <c r="H46" s="17"/>
      <c r="I46" s="32"/>
      <c r="J46" s="82"/>
      <c r="N46" s="51"/>
    </row>
    <row r="47" spans="1:16" ht="30">
      <c r="A47" s="106">
        <v>1</v>
      </c>
      <c r="B47" s="56" t="s">
        <v>88</v>
      </c>
      <c r="C47" s="60" t="s">
        <v>38</v>
      </c>
      <c r="D47" s="107">
        <v>508994.27</v>
      </c>
      <c r="E47" s="57"/>
      <c r="F47" s="57"/>
      <c r="G47" s="64">
        <v>1</v>
      </c>
      <c r="H47" s="85">
        <v>508994.27</v>
      </c>
      <c r="I47" s="80"/>
      <c r="J47" s="50" t="s">
        <v>52</v>
      </c>
      <c r="N47" s="51">
        <f t="shared" si="0"/>
        <v>0</v>
      </c>
    </row>
    <row r="48" spans="1:16" ht="30">
      <c r="A48" s="106">
        <v>16</v>
      </c>
      <c r="B48" s="56" t="s">
        <v>80</v>
      </c>
      <c r="C48" s="60" t="s">
        <v>62</v>
      </c>
      <c r="D48" s="107">
        <v>3744743.1</v>
      </c>
      <c r="E48" s="57"/>
      <c r="F48" s="57"/>
      <c r="G48" s="64">
        <v>1</v>
      </c>
      <c r="H48" s="85">
        <v>3744743.1</v>
      </c>
      <c r="I48" s="80"/>
      <c r="J48" s="50" t="s">
        <v>52</v>
      </c>
      <c r="N48" s="51">
        <f t="shared" si="0"/>
        <v>0</v>
      </c>
    </row>
    <row r="49" spans="1:15" ht="45">
      <c r="A49" s="106">
        <v>2</v>
      </c>
      <c r="B49" s="78" t="s">
        <v>78</v>
      </c>
      <c r="C49" s="79" t="s">
        <v>79</v>
      </c>
      <c r="D49" s="107">
        <v>1768581</v>
      </c>
      <c r="E49" s="57"/>
      <c r="F49" s="57"/>
      <c r="G49" s="64">
        <v>1</v>
      </c>
      <c r="H49" s="85">
        <v>1768581</v>
      </c>
      <c r="I49" s="80"/>
      <c r="J49" s="50" t="s">
        <v>52</v>
      </c>
      <c r="N49" s="51">
        <f t="shared" si="0"/>
        <v>0</v>
      </c>
    </row>
    <row r="50" spans="1:15" ht="60">
      <c r="A50" s="106">
        <v>15</v>
      </c>
      <c r="B50" s="56" t="s">
        <v>86</v>
      </c>
      <c r="C50" s="60" t="s">
        <v>63</v>
      </c>
      <c r="D50" s="107">
        <v>175516.97</v>
      </c>
      <c r="E50" s="57"/>
      <c r="F50" s="57"/>
      <c r="G50" s="64">
        <v>1</v>
      </c>
      <c r="H50" s="85">
        <v>175516.97</v>
      </c>
      <c r="I50" s="80"/>
      <c r="J50" s="50" t="s">
        <v>52</v>
      </c>
      <c r="N50" s="51">
        <f t="shared" si="0"/>
        <v>0</v>
      </c>
    </row>
    <row r="51" spans="1:15">
      <c r="D51" s="94"/>
      <c r="N51" s="51"/>
    </row>
    <row r="52" spans="1:15">
      <c r="B52" s="75"/>
      <c r="C52" s="75"/>
      <c r="D52" s="92"/>
      <c r="E52" s="75"/>
      <c r="F52" s="75"/>
      <c r="G52" s="75"/>
      <c r="H52" s="76"/>
      <c r="I52" s="75"/>
      <c r="J52" s="75"/>
      <c r="N52" s="51"/>
    </row>
    <row r="53" spans="1:15" ht="15.75">
      <c r="B53" s="81" t="s">
        <v>15</v>
      </c>
      <c r="C53" s="31"/>
      <c r="D53" s="93"/>
      <c r="E53" s="18"/>
      <c r="F53" s="18"/>
      <c r="G53" s="19"/>
      <c r="H53" s="17"/>
      <c r="I53" s="32"/>
      <c r="J53" s="82"/>
      <c r="N53" s="51"/>
    </row>
    <row r="54" spans="1:15" ht="45">
      <c r="A54" s="106">
        <v>72</v>
      </c>
      <c r="B54" s="69" t="s">
        <v>48</v>
      </c>
      <c r="C54" s="60" t="s">
        <v>49</v>
      </c>
      <c r="D54" s="111">
        <v>634331.31999999995</v>
      </c>
      <c r="E54" s="18">
        <v>42433</v>
      </c>
      <c r="F54" s="18">
        <v>42477</v>
      </c>
      <c r="G54" s="19">
        <v>1</v>
      </c>
      <c r="H54" s="93">
        <v>634331.31999999995</v>
      </c>
      <c r="I54" s="32"/>
      <c r="J54" s="50" t="s">
        <v>52</v>
      </c>
      <c r="N54" s="51">
        <f t="shared" si="0"/>
        <v>0</v>
      </c>
      <c r="O54" s="54">
        <f>D54*100%</f>
        <v>634331.31999999995</v>
      </c>
    </row>
    <row r="55" spans="1:15" ht="30">
      <c r="A55" s="106">
        <v>73</v>
      </c>
      <c r="B55" s="14" t="s">
        <v>47</v>
      </c>
      <c r="C55" s="12" t="s">
        <v>46</v>
      </c>
      <c r="D55" s="112">
        <v>1558119.17</v>
      </c>
      <c r="E55" s="16">
        <v>42422</v>
      </c>
      <c r="F55" s="16">
        <v>42466</v>
      </c>
      <c r="G55" s="19">
        <v>1</v>
      </c>
      <c r="H55" s="95">
        <v>1558119.17</v>
      </c>
      <c r="I55" s="2"/>
      <c r="J55" s="50" t="s">
        <v>52</v>
      </c>
      <c r="N55" s="51">
        <f t="shared" si="0"/>
        <v>0</v>
      </c>
      <c r="O55" s="54">
        <f>D55*95%</f>
        <v>1480213.2115</v>
      </c>
    </row>
    <row r="56" spans="1:15" ht="45">
      <c r="A56" s="106">
        <v>68</v>
      </c>
      <c r="B56" s="56" t="s">
        <v>82</v>
      </c>
      <c r="C56" s="60" t="s">
        <v>29</v>
      </c>
      <c r="D56" s="110">
        <v>286090.58</v>
      </c>
      <c r="E56" s="71"/>
      <c r="F56" s="71"/>
      <c r="G56" s="19">
        <v>1</v>
      </c>
      <c r="H56" s="89">
        <v>286090.58</v>
      </c>
      <c r="I56" s="57"/>
      <c r="J56" s="50" t="s">
        <v>52</v>
      </c>
      <c r="N56" s="51">
        <f t="shared" si="0"/>
        <v>0</v>
      </c>
      <c r="O56" s="55"/>
    </row>
    <row r="57" spans="1:15">
      <c r="D57" s="91"/>
    </row>
    <row r="59" spans="1:15" ht="15.75">
      <c r="B59" s="27" t="s">
        <v>22</v>
      </c>
      <c r="D59" s="103" t="s">
        <v>23</v>
      </c>
      <c r="H59" s="27" t="s">
        <v>21</v>
      </c>
    </row>
    <row r="60" spans="1:15">
      <c r="H60"/>
    </row>
    <row r="61" spans="1:15">
      <c r="H61"/>
    </row>
    <row r="62" spans="1:15" ht="15.75">
      <c r="B62" s="4" t="s">
        <v>19</v>
      </c>
      <c r="D62" s="102" t="s">
        <v>24</v>
      </c>
      <c r="H62" s="28" t="s">
        <v>20</v>
      </c>
    </row>
    <row r="63" spans="1:15">
      <c r="B63" t="s">
        <v>26</v>
      </c>
      <c r="D63" s="1" t="s">
        <v>27</v>
      </c>
      <c r="H63" s="30" t="s">
        <v>25</v>
      </c>
    </row>
  </sheetData>
  <mergeCells count="10">
    <mergeCell ref="B4:J4"/>
    <mergeCell ref="B5:J5"/>
    <mergeCell ref="B10:B11"/>
    <mergeCell ref="C10:C11"/>
    <mergeCell ref="D10:D11"/>
    <mergeCell ref="E10:E11"/>
    <mergeCell ref="F10:F11"/>
    <mergeCell ref="G10:H10"/>
    <mergeCell ref="I10:I11"/>
    <mergeCell ref="J10:J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1st qtr</vt:lpstr>
      <vt:lpstr>2nd qtr </vt:lpstr>
      <vt:lpstr>3rd qtr </vt:lpstr>
      <vt:lpstr>Sheet2</vt:lpstr>
      <vt:lpstr>Sheet3</vt:lpstr>
      <vt:lpstr>'1st qtr'!Print_Area</vt:lpstr>
      <vt:lpstr>'2nd qtr '!Print_Area</vt:lpstr>
      <vt:lpstr>'3rd qtr '!Print_Area</vt:lpstr>
      <vt:lpstr>'1st qtr'!Print_Titles</vt:lpstr>
      <vt:lpstr>'2nd qtr '!Print_Titles</vt:lpstr>
      <vt:lpstr>'3rd qtr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USER48</dc:creator>
  <cp:lastModifiedBy>planning1</cp:lastModifiedBy>
  <cp:lastPrinted>2016-07-05T07:46:19Z</cp:lastPrinted>
  <dcterms:created xsi:type="dcterms:W3CDTF">2014-01-29T09:22:53Z</dcterms:created>
  <dcterms:modified xsi:type="dcterms:W3CDTF">2016-07-12T09:46:36Z</dcterms:modified>
</cp:coreProperties>
</file>