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19695" windowHeight="7365" activeTab="1"/>
  </bookViews>
  <sheets>
    <sheet name="4Q 2016 GF UCA" sheetId="3" r:id="rId1"/>
    <sheet name="4Q 2016 SEF Unliquidated CA" sheetId="4" r:id="rId2"/>
  </sheets>
  <definedNames>
    <definedName name="_xlnm._FilterDatabase" localSheetId="0" hidden="1">'4Q 2016 GF UCA'!$A$10:$Q$43</definedName>
    <definedName name="_xlnm.Print_Area" localSheetId="0">'4Q 2016 GF UCA'!$H$1:$Q$53</definedName>
    <definedName name="_xlnm.Print_Area" localSheetId="1">'4Q 2016 SEF Unliquidated CA'!$A$1:$J$26</definedName>
    <definedName name="_xlnm.Print_Titles" localSheetId="0">'4Q 2016 GF UCA'!$7:$9</definedName>
  </definedNames>
  <calcPr calcId="124519"/>
</workbook>
</file>

<file path=xl/calcChain.xml><?xml version="1.0" encoding="utf-8"?>
<calcChain xmlns="http://schemas.openxmlformats.org/spreadsheetml/2006/main">
  <c r="J14" i="4"/>
  <c r="I14"/>
  <c r="H14"/>
  <c r="G14"/>
  <c r="F14"/>
  <c r="E14"/>
  <c r="B14"/>
  <c r="P45" i="3"/>
  <c r="O45"/>
  <c r="N45"/>
  <c r="M45"/>
  <c r="L45"/>
  <c r="D45"/>
  <c r="T44"/>
  <c r="S44"/>
  <c r="I43"/>
  <c r="S43" s="1"/>
  <c r="T42"/>
  <c r="I42"/>
  <c r="S41"/>
  <c r="I41"/>
  <c r="T41" s="1"/>
  <c r="I40"/>
  <c r="S40" s="1"/>
  <c r="T39"/>
  <c r="S39"/>
  <c r="I39"/>
  <c r="T38"/>
  <c r="I38"/>
  <c r="Q37"/>
  <c r="I37"/>
  <c r="S37" s="1"/>
  <c r="Q36"/>
  <c r="I36"/>
  <c r="S36" s="1"/>
  <c r="I35"/>
  <c r="S35" s="1"/>
  <c r="T34"/>
  <c r="S34"/>
  <c r="I34"/>
  <c r="T33"/>
  <c r="S33"/>
  <c r="I33"/>
  <c r="S32"/>
  <c r="I32"/>
  <c r="T32" s="1"/>
  <c r="Q31"/>
  <c r="I31"/>
  <c r="S31" s="1"/>
  <c r="Q30"/>
  <c r="Q45" s="1"/>
  <c r="I30"/>
  <c r="S30" s="1"/>
  <c r="I29"/>
  <c r="S29" s="1"/>
  <c r="T28"/>
  <c r="I28"/>
  <c r="E28"/>
  <c r="T27"/>
  <c r="I27"/>
  <c r="T26"/>
  <c r="I26"/>
  <c r="T25"/>
  <c r="S25"/>
  <c r="I25"/>
  <c r="S24"/>
  <c r="I24"/>
  <c r="T24" s="1"/>
  <c r="T23"/>
  <c r="I23"/>
  <c r="T22"/>
  <c r="I22"/>
  <c r="T21"/>
  <c r="I21"/>
  <c r="T20"/>
  <c r="I20"/>
  <c r="T19"/>
  <c r="I19"/>
  <c r="T18"/>
  <c r="I18"/>
  <c r="T17"/>
  <c r="I17"/>
  <c r="T16"/>
  <c r="I16"/>
  <c r="T15"/>
  <c r="I15"/>
  <c r="T14"/>
  <c r="I14"/>
  <c r="E14"/>
  <c r="E45" s="1"/>
  <c r="E47" s="1"/>
  <c r="I13"/>
  <c r="T13" s="1"/>
  <c r="E13"/>
  <c r="T12"/>
  <c r="I12"/>
  <c r="T11"/>
  <c r="I11"/>
  <c r="I45" s="1"/>
  <c r="S45" l="1"/>
  <c r="T45"/>
  <c r="T29"/>
  <c r="T30"/>
  <c r="T31"/>
  <c r="T35"/>
  <c r="T36"/>
  <c r="T37"/>
  <c r="T40"/>
  <c r="T43"/>
</calcChain>
</file>

<file path=xl/sharedStrings.xml><?xml version="1.0" encoding="utf-8"?>
<sst xmlns="http://schemas.openxmlformats.org/spreadsheetml/2006/main" count="247" uniqueCount="146">
  <si>
    <t>Total</t>
  </si>
  <si>
    <t>JOSEPHINE C. GOBOY</t>
  </si>
  <si>
    <t>OIC- City Accounting Department</t>
  </si>
  <si>
    <t>City Mayor</t>
  </si>
  <si>
    <t>UNLIQUIDATED CASH ADVANCES</t>
  </si>
  <si>
    <t>As of December 31, 2016</t>
  </si>
  <si>
    <t>CITY OF MALABON</t>
  </si>
  <si>
    <t>GENERAL FUND</t>
  </si>
  <si>
    <t>JEV  No.</t>
  </si>
  <si>
    <t>Bank</t>
  </si>
  <si>
    <t>Check No.</t>
  </si>
  <si>
    <t>AMOUNT GRANTED</t>
  </si>
  <si>
    <t>AMOUNT LIQUIDATED</t>
  </si>
  <si>
    <t>GF</t>
  </si>
  <si>
    <t>SURNAME</t>
  </si>
  <si>
    <t>N A M E                                         (In alphabetical order)</t>
  </si>
  <si>
    <t>AMOUNT BALANCE *</t>
  </si>
  <si>
    <t>D A T E GRANTED</t>
  </si>
  <si>
    <t>PURPOSE</t>
  </si>
  <si>
    <t>Amount Due</t>
  </si>
  <si>
    <t>C u r r e n t</t>
  </si>
  <si>
    <t>P a s t    D u e</t>
  </si>
  <si>
    <t>Less than 30 days</t>
  </si>
  <si>
    <t>31 - 90 days</t>
  </si>
  <si>
    <t>91 - 365 days</t>
  </si>
  <si>
    <t>Over 1 year</t>
  </si>
  <si>
    <t>Over  2  Years</t>
  </si>
  <si>
    <t>3 years &amp;above</t>
  </si>
  <si>
    <t>LBP</t>
  </si>
  <si>
    <t>CASH ADVANCE</t>
  </si>
  <si>
    <t>AUSTRIA</t>
  </si>
  <si>
    <t>FLOURESCELLE AUSTRIA</t>
  </si>
  <si>
    <t>SPES Integrated Manual Operation- DOLE&amp; PESO on 4/6-8/16 held in Camiguin</t>
  </si>
  <si>
    <t>2nd Negosyo sa Bayan Training held at Royal Mandaya Hotel Davao 11/9-12/2016</t>
  </si>
  <si>
    <t>100-16-06-0000</t>
  </si>
  <si>
    <t>PETTY CASH</t>
  </si>
  <si>
    <t>BAUTISTA</t>
  </si>
  <si>
    <t>LUZ G. BAUTISTA</t>
  </si>
  <si>
    <t>Malabon Disaster Risk Reduction Management Office  (MDRRMO) disaster emergency operation expenses</t>
  </si>
  <si>
    <t>100-16-01-0336</t>
  </si>
  <si>
    <t>CALIPAY</t>
  </si>
  <si>
    <t>CRESENCIO C. CALIPAY</t>
  </si>
  <si>
    <t>Representation and other Immediate operating expenses in connection with the official functions of Public Information Office (PIO)</t>
  </si>
  <si>
    <t>100-16-00-0000</t>
  </si>
  <si>
    <t>CASTILLO</t>
  </si>
  <si>
    <t>RODERICK DR. CASTILLO</t>
  </si>
  <si>
    <t>Representation, travelling expenses and repair &amp;maintenance for IT Equipment&amp; Software</t>
  </si>
  <si>
    <t>CO</t>
  </si>
  <si>
    <t>DITAS CO</t>
  </si>
  <si>
    <t>PhilHealth Capitation  Fund for Health Service Personnel</t>
  </si>
  <si>
    <t>100-16-01-0000</t>
  </si>
  <si>
    <t>CRUZ</t>
  </si>
  <si>
    <t>MARIA CELINE CRUZ</t>
  </si>
  <si>
    <t>Expenses of City of Malabon Polytechnic  Institute (CMPI)</t>
  </si>
  <si>
    <t>ROSA MARIA T. CRUZ</t>
  </si>
  <si>
    <t>Petty Expenses for the Office of the City Mayor
Risk #DIVB 16-1484N   September 21, 2016 to Septembet 21, 2017</t>
  </si>
  <si>
    <t>DELA CRUZ</t>
  </si>
  <si>
    <t>RHODORA R. DELA CRUZ</t>
  </si>
  <si>
    <t>Petty Cash Fund of Pagamutang Bayan ng Malabon (PBM)</t>
  </si>
  <si>
    <t>DOMINGO</t>
  </si>
  <si>
    <t>TOMAS A. DOMINGO</t>
  </si>
  <si>
    <t xml:space="preserve">Prizes of Malabon Churches Photo Contest </t>
  </si>
  <si>
    <t>FLORES</t>
  </si>
  <si>
    <t>DAVE V. FLORES</t>
  </si>
  <si>
    <t>Immediate expenses for Pagamutang Bayan ng Malabon (PBM) Dietary Services</t>
  </si>
  <si>
    <t>CAROLINA V. FLORES</t>
  </si>
  <si>
    <t>Implementation of Inter-barangay Basketball League 2016 dated February 20-March 19, 2016 at the different basketball courts in Malabon</t>
  </si>
  <si>
    <t>FULGENCIO</t>
  </si>
  <si>
    <t>JULIUS CEAZAR S. FULGENCIO</t>
  </si>
  <si>
    <t>Cash Advance for the Job Order wages for September 2016</t>
  </si>
  <si>
    <t>100-15-06-1924</t>
  </si>
  <si>
    <t>GUEVARRA</t>
  </si>
  <si>
    <t>MA. LUZ CECILIA S. GUEVARRA</t>
  </si>
  <si>
    <t>Immediate representation, traveling  &amp; other supplies expenses for City Social Welfare &amp; Development Department (CSWDD):
CAFOA# 100-16-09-4706  dtd 9-15-2016</t>
  </si>
  <si>
    <t>IMSON</t>
  </si>
  <si>
    <t>DIANNA JOHN B. IMSON</t>
  </si>
  <si>
    <t>Immediate representation, traveling  &amp; other supplies expenses</t>
  </si>
  <si>
    <t>CASH ADVANCE
PAYROLL</t>
  </si>
  <si>
    <t>MALLORCA</t>
  </si>
  <si>
    <t>EMALYN MALLORCA</t>
  </si>
  <si>
    <t>12/221/16</t>
  </si>
  <si>
    <t xml:space="preserve">Cash Advance for the CENRO Poice inc., 4th Qtr. BHWS allow., BAC Hon. Nov. 2016 and Job Order Wages 12/01-31/2016  </t>
  </si>
  <si>
    <t xml:space="preserve">CASH ADVANCE
</t>
  </si>
  <si>
    <t>Cash Advance for CMU/CMPI/ Scholarship, Emergency Employment, TSTF and financial assistance to legal heirs</t>
  </si>
  <si>
    <t>100-16-02-0000</t>
  </si>
  <si>
    <t>MEDIANA</t>
  </si>
  <si>
    <t>MARITES M. MEDIANA</t>
  </si>
  <si>
    <t>Immediate expenses in connection with the Repair and Maintenance Cost and Other Expenses  of General Services Department</t>
  </si>
  <si>
    <t>MESINA</t>
  </si>
  <si>
    <t>MARK LLOYD A. MESINA</t>
  </si>
  <si>
    <t>Airfare  (back &amp; forth)  at the Villa Caceres Hotel, Magsaysay Avenue, Naga City on March 2-5, 2016 for a national convention to be conducted by the Philippine League of Local Environment and Natural Resources Officers, inc. (PLLENRO)</t>
  </si>
  <si>
    <t>100-11-04-0505</t>
  </si>
  <si>
    <t>MIGUEL</t>
  </si>
  <si>
    <t>ELENA F. MIGUEL</t>
  </si>
  <si>
    <t>Expenditures thru Intelligence Fund</t>
  </si>
  <si>
    <t>100-11-10-1506</t>
  </si>
  <si>
    <t>100-12-05-0546</t>
  </si>
  <si>
    <t>100-12-09-1179</t>
  </si>
  <si>
    <t>PNB</t>
  </si>
  <si>
    <t>100-13-07-1274</t>
  </si>
  <si>
    <t>MORENO</t>
  </si>
  <si>
    <t>EVELYN I. MORENO</t>
  </si>
  <si>
    <t>Expenses for 3 days Training &amp; Budgeting - GAD Council</t>
  </si>
  <si>
    <t>100-14-02-0399</t>
  </si>
  <si>
    <t xml:space="preserve">Immediate expenses for repair &amp; maint. of vehicles, representation, travelling &amp; other suplies under CSWDD. </t>
  </si>
  <si>
    <t>100-90-02-0067</t>
  </si>
  <si>
    <t>REYES</t>
  </si>
  <si>
    <t>ENGR. ANGEL REYES</t>
  </si>
  <si>
    <t>Restoration expenses for Merville Barangay Dampalit</t>
  </si>
  <si>
    <t>100-90-03-0107</t>
  </si>
  <si>
    <t>Shanties for Fire Victims</t>
  </si>
  <si>
    <t>SALVACION</t>
  </si>
  <si>
    <t>ROMELDA SALVACION</t>
  </si>
  <si>
    <t>Cash Advance for the Part time Lecturer of CMPI for December 11-23, 2016.</t>
  </si>
  <si>
    <t>SANTOS</t>
  </si>
  <si>
    <t>JO ANN R. SANTOS</t>
  </si>
  <si>
    <t>Immediate expenditures for representation and other suplies under Health department</t>
  </si>
  <si>
    <t>100-13-12-2550</t>
  </si>
  <si>
    <t>SINGH JR</t>
  </si>
  <si>
    <t>JESUS L. SINGH JR</t>
  </si>
  <si>
    <t>100-14-12-3403</t>
  </si>
  <si>
    <t>100-16-07-0000</t>
  </si>
  <si>
    <t>TANCHONGCO</t>
  </si>
  <si>
    <t>MICHAEL TANCHONGCO</t>
  </si>
  <si>
    <t>Petty Cash Fund for Financial Assistance and Donations of the Office of the City Mayor</t>
  </si>
  <si>
    <t>VILLACORTE</t>
  </si>
  <si>
    <t>ANGELINA VILLACORTE</t>
  </si>
  <si>
    <t>Immediate representation expenses of Gender and Development (GAD) Office</t>
  </si>
  <si>
    <t>GRAND  TOTAL</t>
  </si>
  <si>
    <t>* Subject to adjustment</t>
  </si>
  <si>
    <t>We hereby certify that we have reviewed the contents and hereby attest to the veracity and correctness
of the data or information contained in this document.</t>
  </si>
  <si>
    <t>HON.  ANTOLIN A. ORETA III</t>
  </si>
  <si>
    <t>FDF Form 12 - Unliquidated Cash Advances</t>
  </si>
  <si>
    <t>U N L I Q U I D A T E D    C A S H    A D V A N C E S</t>
  </si>
  <si>
    <t>SPECIAL EDUCATION FUND</t>
  </si>
  <si>
    <r>
      <t xml:space="preserve">Name of Debtor     </t>
    </r>
    <r>
      <rPr>
        <b/>
        <sz val="8"/>
        <color theme="1"/>
        <rFont val="Arial"/>
        <family val="2"/>
      </rPr>
      <t xml:space="preserve"> </t>
    </r>
  </si>
  <si>
    <t>Amount Balance</t>
  </si>
  <si>
    <t>Date Granted</t>
  </si>
  <si>
    <t>Purpose</t>
  </si>
  <si>
    <t>(In alphabetical order)</t>
  </si>
  <si>
    <t>3 years and above</t>
  </si>
  <si>
    <t>Julious Caezar S. Fulgencio</t>
  </si>
  <si>
    <t>Ditas S. Co</t>
  </si>
  <si>
    <t xml:space="preserve">We hereby certify that we have reviewed the contents and hereby attest to the veracity and correctness of the data </t>
  </si>
  <si>
    <t>or information contained in this document.</t>
  </si>
  <si>
    <t>OIC - City Accounting Department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</si>
</sst>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mm/dd/yyyy;@"/>
    <numFmt numFmtId="166" formatCode="mm/dd/yyyy"/>
    <numFmt numFmtId="167" formatCode="_(* #,##0.000_);_(* \(#,##0.000\);_(* &quot;-&quot;??_);_(@_)"/>
    <numFmt numFmtId="168" formatCode="_([$P-1404]* #,##0.00_);_([$P-1404]* \(#,##0.00\);_([$P-1404]* &quot;-&quot;??_);_(@_)"/>
    <numFmt numFmtId="169" formatCode="m/d/yyyy;@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i/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theme="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1"/>
      <color indexed="8"/>
      <name val="Arial"/>
      <family val="2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8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12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1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5" fillId="2" borderId="0" xfId="4" applyFont="1" applyFill="1" applyAlignment="1">
      <alignment horizontal="center" vertical="top"/>
    </xf>
    <xf numFmtId="0" fontId="5" fillId="2" borderId="0" xfId="4" applyFont="1" applyFill="1" applyAlignment="1">
      <alignment vertical="top"/>
    </xf>
    <xf numFmtId="0" fontId="2" fillId="2" borderId="0" xfId="4" applyFont="1" applyFill="1" applyAlignment="1">
      <alignment vertical="top"/>
    </xf>
    <xf numFmtId="43" fontId="2" fillId="2" borderId="0" xfId="5" applyFont="1" applyFill="1" applyAlignment="1">
      <alignment horizontal="right" vertical="top"/>
    </xf>
    <xf numFmtId="0" fontId="5" fillId="0" borderId="0" xfId="4" applyFont="1" applyFill="1" applyBorder="1" applyAlignment="1">
      <alignment horizontal="center" vertical="top"/>
    </xf>
    <xf numFmtId="0" fontId="5" fillId="0" borderId="0" xfId="4" applyFont="1" applyFill="1" applyBorder="1" applyAlignment="1">
      <alignment horizontal="center" vertical="top" wrapText="1"/>
    </xf>
    <xf numFmtId="43" fontId="2" fillId="0" borderId="0" xfId="5" applyFont="1" applyFill="1" applyBorder="1" applyAlignment="1">
      <alignment horizontal="right" vertical="top"/>
    </xf>
    <xf numFmtId="43" fontId="2" fillId="0" borderId="0" xfId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2" borderId="0" xfId="4" applyFont="1" applyFill="1" applyAlignment="1">
      <alignment horizontal="center" vertical="top"/>
    </xf>
    <xf numFmtId="0" fontId="7" fillId="0" borderId="0" xfId="4" applyFont="1" applyFill="1" applyBorder="1" applyAlignment="1">
      <alignment horizontal="left" vertical="top"/>
    </xf>
    <xf numFmtId="0" fontId="8" fillId="2" borderId="1" xfId="4" applyFont="1" applyFill="1" applyBorder="1" applyAlignment="1">
      <alignment horizontal="center" vertical="top" wrapText="1"/>
    </xf>
    <xf numFmtId="0" fontId="8" fillId="2" borderId="4" xfId="4" applyFont="1" applyFill="1" applyBorder="1" applyAlignment="1">
      <alignment vertical="top" wrapText="1"/>
    </xf>
    <xf numFmtId="0" fontId="8" fillId="2" borderId="6" xfId="4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vertical="top" wrapText="1"/>
    </xf>
    <xf numFmtId="43" fontId="8" fillId="0" borderId="12" xfId="1" applyFont="1" applyFill="1" applyBorder="1" applyAlignment="1">
      <alignment horizontal="center" vertical="top" wrapText="1"/>
    </xf>
    <xf numFmtId="0" fontId="8" fillId="2" borderId="11" xfId="4" applyFont="1" applyFill="1" applyBorder="1" applyAlignment="1">
      <alignment horizontal="center" vertical="top" wrapText="1"/>
    </xf>
    <xf numFmtId="0" fontId="8" fillId="2" borderId="6" xfId="4" applyFont="1" applyFill="1" applyBorder="1" applyAlignment="1">
      <alignment horizontal="center" vertical="top" wrapText="1"/>
    </xf>
    <xf numFmtId="0" fontId="8" fillId="2" borderId="7" xfId="4" applyFont="1" applyFill="1" applyBorder="1" applyAlignment="1">
      <alignment horizontal="center" vertical="top" wrapText="1"/>
    </xf>
    <xf numFmtId="0" fontId="8" fillId="0" borderId="12" xfId="4" applyFont="1" applyFill="1" applyBorder="1" applyAlignment="1">
      <alignment horizontal="center" vertical="top" wrapText="1"/>
    </xf>
    <xf numFmtId="0" fontId="2" fillId="3" borderId="3" xfId="4" applyFont="1" applyFill="1" applyBorder="1" applyAlignment="1">
      <alignment horizontal="center" vertical="top"/>
    </xf>
    <xf numFmtId="0" fontId="2" fillId="3" borderId="2" xfId="4" applyFont="1" applyFill="1" applyBorder="1" applyAlignment="1">
      <alignment horizontal="center" vertical="top"/>
    </xf>
    <xf numFmtId="0" fontId="2" fillId="3" borderId="3" xfId="4" applyNumberFormat="1" applyFont="1" applyFill="1" applyBorder="1" applyAlignment="1">
      <alignment horizontal="center" vertical="top"/>
    </xf>
    <xf numFmtId="43" fontId="2" fillId="3" borderId="1" xfId="5" applyFont="1" applyFill="1" applyBorder="1" applyAlignment="1">
      <alignment vertical="top"/>
    </xf>
    <xf numFmtId="0" fontId="2" fillId="3" borderId="12" xfId="4" applyFont="1" applyFill="1" applyBorder="1" applyAlignment="1">
      <alignment horizontal="left" vertical="top" wrapText="1"/>
    </xf>
    <xf numFmtId="0" fontId="2" fillId="3" borderId="9" xfId="4" applyFont="1" applyFill="1" applyBorder="1" applyAlignment="1">
      <alignment horizontal="left" vertical="top"/>
    </xf>
    <xf numFmtId="0" fontId="2" fillId="0" borderId="12" xfId="4" applyFont="1" applyFill="1" applyBorder="1" applyAlignment="1">
      <alignment horizontal="left" vertical="top" wrapText="1"/>
    </xf>
    <xf numFmtId="43" fontId="2" fillId="0" borderId="12" xfId="5" applyFont="1" applyFill="1" applyBorder="1" applyAlignment="1">
      <alignment horizontal="right" vertical="top"/>
    </xf>
    <xf numFmtId="165" fontId="2" fillId="0" borderId="12" xfId="4" applyNumberFormat="1" applyFont="1" applyFill="1" applyBorder="1" applyAlignment="1">
      <alignment horizontal="center" vertical="top"/>
    </xf>
    <xf numFmtId="0" fontId="2" fillId="0" borderId="12" xfId="4" applyFont="1" applyFill="1" applyBorder="1" applyAlignment="1">
      <alignment vertical="top" wrapText="1"/>
    </xf>
    <xf numFmtId="43" fontId="2" fillId="0" borderId="12" xfId="1" applyFont="1" applyFill="1" applyBorder="1" applyAlignment="1">
      <alignment horizontal="right" vertical="top" wrapText="1"/>
    </xf>
    <xf numFmtId="43" fontId="2" fillId="0" borderId="12" xfId="1" applyFont="1" applyFill="1" applyBorder="1" applyAlignment="1">
      <alignment vertical="top" wrapText="1"/>
    </xf>
    <xf numFmtId="43" fontId="9" fillId="3" borderId="0" xfId="4" applyNumberFormat="1" applyFont="1" applyFill="1" applyAlignment="1">
      <alignment horizontal="center" vertical="top"/>
    </xf>
    <xf numFmtId="0" fontId="2" fillId="3" borderId="0" xfId="4" applyFont="1" applyFill="1" applyAlignment="1">
      <alignment vertical="top"/>
    </xf>
    <xf numFmtId="43" fontId="2" fillId="3" borderId="0" xfId="5" applyFont="1" applyFill="1" applyAlignment="1">
      <alignment horizontal="right" vertical="top"/>
    </xf>
    <xf numFmtId="0" fontId="2" fillId="3" borderId="12" xfId="4" applyFont="1" applyFill="1" applyBorder="1" applyAlignment="1">
      <alignment horizontal="left" vertical="top"/>
    </xf>
    <xf numFmtId="17" fontId="2" fillId="3" borderId="3" xfId="4" applyNumberFormat="1" applyFont="1" applyFill="1" applyBorder="1" applyAlignment="1">
      <alignment horizontal="center" vertical="top"/>
    </xf>
    <xf numFmtId="43" fontId="2" fillId="3" borderId="1" xfId="5" applyFont="1" applyFill="1" applyBorder="1" applyAlignment="1">
      <alignment horizontal="right" vertical="top"/>
    </xf>
    <xf numFmtId="0" fontId="2" fillId="3" borderId="9" xfId="4" applyFont="1" applyFill="1" applyBorder="1" applyAlignment="1">
      <alignment horizontal="left" vertical="top" wrapText="1"/>
    </xf>
    <xf numFmtId="4" fontId="8" fillId="3" borderId="0" xfId="4" applyNumberFormat="1" applyFont="1" applyFill="1" applyAlignment="1">
      <alignment vertical="top"/>
    </xf>
    <xf numFmtId="0" fontId="8" fillId="3" borderId="0" xfId="4" applyFont="1" applyFill="1" applyAlignment="1">
      <alignment vertical="top"/>
    </xf>
    <xf numFmtId="4" fontId="8" fillId="2" borderId="0" xfId="4" applyNumberFormat="1" applyFont="1" applyFill="1" applyAlignment="1">
      <alignment vertical="top"/>
    </xf>
    <xf numFmtId="43" fontId="2" fillId="3" borderId="8" xfId="5" applyFont="1" applyFill="1" applyBorder="1" applyAlignment="1">
      <alignment vertical="top"/>
    </xf>
    <xf numFmtId="4" fontId="10" fillId="3" borderId="0" xfId="4" applyNumberFormat="1" applyFont="1" applyFill="1" applyAlignment="1">
      <alignment vertical="top"/>
    </xf>
    <xf numFmtId="0" fontId="10" fillId="3" borderId="0" xfId="4" applyFont="1" applyFill="1" applyAlignment="1">
      <alignment vertical="top"/>
    </xf>
    <xf numFmtId="4" fontId="10" fillId="2" borderId="0" xfId="4" applyNumberFormat="1" applyFont="1" applyFill="1" applyAlignment="1">
      <alignment vertical="top"/>
    </xf>
    <xf numFmtId="17" fontId="2" fillId="3" borderId="2" xfId="4" applyNumberFormat="1" applyFont="1" applyFill="1" applyBorder="1" applyAlignment="1">
      <alignment horizontal="center" vertical="top"/>
    </xf>
    <xf numFmtId="17" fontId="2" fillId="2" borderId="3" xfId="4" applyNumberFormat="1" applyFont="1" applyFill="1" applyBorder="1" applyAlignment="1">
      <alignment horizontal="center" vertical="top"/>
    </xf>
    <xf numFmtId="0" fontId="2" fillId="2" borderId="1" xfId="4" applyFont="1" applyFill="1" applyBorder="1" applyAlignment="1">
      <alignment horizontal="center" vertical="top"/>
    </xf>
    <xf numFmtId="0" fontId="2" fillId="2" borderId="3" xfId="4" applyNumberFormat="1" applyFont="1" applyFill="1" applyBorder="1" applyAlignment="1">
      <alignment horizontal="center" vertical="top"/>
    </xf>
    <xf numFmtId="43" fontId="2" fillId="2" borderId="1" xfId="5" applyFont="1" applyFill="1" applyBorder="1" applyAlignment="1">
      <alignment horizontal="right" vertical="top"/>
    </xf>
    <xf numFmtId="0" fontId="2" fillId="2" borderId="1" xfId="4" applyFont="1" applyFill="1" applyBorder="1" applyAlignment="1">
      <alignment horizontal="left" vertical="top" wrapText="1"/>
    </xf>
    <xf numFmtId="0" fontId="2" fillId="0" borderId="8" xfId="4" applyFont="1" applyFill="1" applyBorder="1" applyAlignment="1">
      <alignment horizontal="left" vertical="top" wrapText="1"/>
    </xf>
    <xf numFmtId="43" fontId="2" fillId="0" borderId="8" xfId="5" applyFont="1" applyFill="1" applyBorder="1" applyAlignment="1">
      <alignment horizontal="right" vertical="top"/>
    </xf>
    <xf numFmtId="165" fontId="2" fillId="0" borderId="8" xfId="4" applyNumberFormat="1" applyFont="1" applyFill="1" applyBorder="1" applyAlignment="1">
      <alignment horizontal="center" vertical="top"/>
    </xf>
    <xf numFmtId="43" fontId="2" fillId="0" borderId="8" xfId="1" applyFont="1" applyFill="1" applyBorder="1" applyAlignment="1">
      <alignment vertical="top" wrapText="1"/>
    </xf>
    <xf numFmtId="43" fontId="9" fillId="2" borderId="0" xfId="4" applyNumberFormat="1" applyFont="1" applyFill="1" applyAlignment="1">
      <alignment horizontal="center" vertical="top"/>
    </xf>
    <xf numFmtId="0" fontId="8" fillId="2" borderId="0" xfId="4" applyFont="1" applyFill="1" applyAlignment="1">
      <alignment vertical="top"/>
    </xf>
    <xf numFmtId="0" fontId="8" fillId="2" borderId="14" xfId="4" applyFont="1" applyFill="1" applyBorder="1" applyAlignment="1">
      <alignment horizontal="center" vertical="top"/>
    </xf>
    <xf numFmtId="0" fontId="8" fillId="2" borderId="15" xfId="4" applyFont="1" applyFill="1" applyBorder="1" applyAlignment="1">
      <alignment horizontal="center" vertical="top"/>
    </xf>
    <xf numFmtId="0" fontId="8" fillId="2" borderId="16" xfId="4" applyNumberFormat="1" applyFont="1" applyFill="1" applyBorder="1" applyAlignment="1">
      <alignment horizontal="center" vertical="top"/>
    </xf>
    <xf numFmtId="43" fontId="8" fillId="2" borderId="14" xfId="5" applyFont="1" applyFill="1" applyBorder="1" applyAlignment="1">
      <alignment horizontal="right" vertical="top"/>
    </xf>
    <xf numFmtId="43" fontId="8" fillId="2" borderId="15" xfId="5" applyFont="1" applyFill="1" applyBorder="1" applyAlignment="1">
      <alignment vertical="top"/>
    </xf>
    <xf numFmtId="0" fontId="8" fillId="0" borderId="14" xfId="4" applyFont="1" applyFill="1" applyBorder="1" applyAlignment="1">
      <alignment horizontal="center" vertical="top"/>
    </xf>
    <xf numFmtId="43" fontId="8" fillId="0" borderId="14" xfId="5" applyFont="1" applyFill="1" applyBorder="1" applyAlignment="1">
      <alignment horizontal="right" vertical="top"/>
    </xf>
    <xf numFmtId="165" fontId="8" fillId="0" borderId="14" xfId="4" applyNumberFormat="1" applyFont="1" applyFill="1" applyBorder="1" applyAlignment="1">
      <alignment horizontal="center" vertical="top"/>
    </xf>
    <xf numFmtId="0" fontId="8" fillId="0" borderId="14" xfId="4" applyFont="1" applyFill="1" applyBorder="1" applyAlignment="1">
      <alignment horizontal="center" vertical="top" wrapText="1"/>
    </xf>
    <xf numFmtId="43" fontId="2" fillId="2" borderId="0" xfId="5" applyFont="1" applyFill="1" applyAlignment="1">
      <alignment vertical="top"/>
    </xf>
    <xf numFmtId="0" fontId="11" fillId="0" borderId="0" xfId="4" applyFont="1" applyFill="1" applyBorder="1" applyAlignment="1">
      <alignment vertical="top"/>
    </xf>
    <xf numFmtId="43" fontId="2" fillId="0" borderId="0" xfId="5" applyFont="1" applyFill="1" applyBorder="1" applyAlignment="1">
      <alignment vertical="top"/>
    </xf>
    <xf numFmtId="165" fontId="2" fillId="0" borderId="0" xfId="4" applyNumberFormat="1" applyFont="1" applyFill="1" applyBorder="1" applyAlignment="1">
      <alignment horizontal="center" vertical="top"/>
    </xf>
    <xf numFmtId="0" fontId="2" fillId="0" borderId="0" xfId="4" applyFont="1" applyFill="1" applyBorder="1" applyAlignment="1">
      <alignment vertical="top" wrapText="1"/>
    </xf>
    <xf numFmtId="0" fontId="2" fillId="0" borderId="0" xfId="4" applyFont="1" applyFill="1" applyBorder="1" applyAlignment="1">
      <alignment vertical="top"/>
    </xf>
    <xf numFmtId="43" fontId="2" fillId="0" borderId="0" xfId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3" fontId="2" fillId="2" borderId="0" xfId="1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43" fontId="2" fillId="0" borderId="0" xfId="1" applyFont="1" applyFill="1" applyBorder="1" applyAlignment="1">
      <alignment vertical="top"/>
    </xf>
    <xf numFmtId="166" fontId="2" fillId="0" borderId="0" xfId="0" applyNumberFormat="1" applyFont="1" applyFill="1" applyBorder="1" applyAlignment="1">
      <alignment vertical="top" wrapText="1"/>
    </xf>
    <xf numFmtId="43" fontId="8" fillId="0" borderId="0" xfId="1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166" fontId="2" fillId="0" borderId="0" xfId="0" applyNumberFormat="1" applyFont="1" applyFill="1" applyBorder="1" applyAlignment="1">
      <alignment vertical="top"/>
    </xf>
    <xf numFmtId="0" fontId="2" fillId="0" borderId="0" xfId="4" applyFont="1" applyFill="1" applyAlignment="1">
      <alignment vertical="top"/>
    </xf>
    <xf numFmtId="43" fontId="2" fillId="0" borderId="0" xfId="5" applyFont="1" applyFill="1" applyAlignment="1">
      <alignment vertical="top"/>
    </xf>
    <xf numFmtId="165" fontId="2" fillId="0" borderId="0" xfId="4" applyNumberFormat="1" applyFont="1" applyFill="1" applyAlignment="1">
      <alignment horizontal="center" vertical="top"/>
    </xf>
    <xf numFmtId="0" fontId="2" fillId="0" borderId="0" xfId="4" applyFont="1" applyFill="1" applyAlignment="1">
      <alignment vertical="top" wrapText="1"/>
    </xf>
    <xf numFmtId="0" fontId="8" fillId="0" borderId="12" xfId="4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43" fontId="12" fillId="0" borderId="0" xfId="1" applyFont="1" applyFill="1" applyBorder="1" applyAlignment="1">
      <alignment horizontal="left" vertical="top" wrapText="1"/>
    </xf>
    <xf numFmtId="43" fontId="12" fillId="2" borderId="0" xfId="1" applyFont="1" applyFill="1" applyBorder="1" applyAlignment="1">
      <alignment horizontal="left" vertical="top" wrapText="1"/>
    </xf>
    <xf numFmtId="0" fontId="6" fillId="0" borderId="0" xfId="4" applyFont="1" applyFill="1" applyBorder="1" applyAlignment="1">
      <alignment horizontal="center" vertical="top"/>
    </xf>
    <xf numFmtId="0" fontId="6" fillId="2" borderId="0" xfId="4" applyFont="1" applyFill="1" applyBorder="1" applyAlignment="1">
      <alignment horizontal="center" vertical="top"/>
    </xf>
    <xf numFmtId="0" fontId="8" fillId="2" borderId="8" xfId="4" applyFont="1" applyFill="1" applyBorder="1" applyAlignment="1">
      <alignment horizontal="center" vertical="top" wrapText="1"/>
    </xf>
    <xf numFmtId="0" fontId="8" fillId="2" borderId="13" xfId="4" applyFont="1" applyFill="1" applyBorder="1" applyAlignment="1">
      <alignment horizontal="center" vertical="top" wrapText="1"/>
    </xf>
    <xf numFmtId="0" fontId="8" fillId="2" borderId="11" xfId="4" applyFont="1" applyFill="1" applyBorder="1" applyAlignment="1">
      <alignment horizontal="center" vertical="top" wrapText="1"/>
    </xf>
    <xf numFmtId="0" fontId="8" fillId="2" borderId="1" xfId="4" applyFont="1" applyFill="1" applyBorder="1" applyAlignment="1">
      <alignment horizontal="center" vertical="top" wrapText="1"/>
    </xf>
    <xf numFmtId="0" fontId="8" fillId="2" borderId="4" xfId="4" applyFont="1" applyFill="1" applyBorder="1" applyAlignment="1">
      <alignment horizontal="center" vertical="top" wrapText="1"/>
    </xf>
    <xf numFmtId="0" fontId="8" fillId="2" borderId="6" xfId="4" applyFont="1" applyFill="1" applyBorder="1" applyAlignment="1">
      <alignment horizontal="center" vertical="top" wrapText="1"/>
    </xf>
    <xf numFmtId="43" fontId="18" fillId="2" borderId="0" xfId="1" applyFont="1" applyFill="1"/>
    <xf numFmtId="43" fontId="19" fillId="2" borderId="0" xfId="1" applyFont="1" applyFill="1"/>
    <xf numFmtId="0" fontId="19" fillId="2" borderId="0" xfId="0" applyFont="1" applyFill="1"/>
    <xf numFmtId="43" fontId="20" fillId="2" borderId="4" xfId="1" applyFont="1" applyFill="1" applyBorder="1" applyAlignment="1">
      <alignment horizontal="center"/>
    </xf>
    <xf numFmtId="43" fontId="20" fillId="2" borderId="0" xfId="1" applyFont="1" applyFill="1" applyBorder="1" applyAlignment="1">
      <alignment horizontal="center"/>
    </xf>
    <xf numFmtId="43" fontId="20" fillId="2" borderId="5" xfId="1" applyFont="1" applyFill="1" applyBorder="1" applyAlignment="1">
      <alignment horizontal="center"/>
    </xf>
    <xf numFmtId="43" fontId="20" fillId="2" borderId="0" xfId="1" applyFont="1" applyFill="1" applyAlignment="1">
      <alignment horizontal="center"/>
    </xf>
    <xf numFmtId="43" fontId="21" fillId="2" borderId="4" xfId="1" applyFont="1" applyFill="1" applyBorder="1" applyAlignment="1">
      <alignment horizontal="center"/>
    </xf>
    <xf numFmtId="43" fontId="21" fillId="2" borderId="0" xfId="1" applyFont="1" applyFill="1" applyBorder="1" applyAlignment="1">
      <alignment horizontal="center"/>
    </xf>
    <xf numFmtId="43" fontId="21" fillId="2" borderId="5" xfId="1" applyFont="1" applyFill="1" applyBorder="1" applyAlignment="1">
      <alignment horizontal="center"/>
    </xf>
    <xf numFmtId="43" fontId="21" fillId="2" borderId="0" xfId="1" applyFont="1" applyFill="1" applyAlignment="1">
      <alignment horizontal="center"/>
    </xf>
    <xf numFmtId="43" fontId="19" fillId="2" borderId="4" xfId="1" applyFont="1" applyFill="1" applyBorder="1" applyAlignment="1">
      <alignment horizontal="center"/>
    </xf>
    <xf numFmtId="43" fontId="19" fillId="2" borderId="0" xfId="1" applyFont="1" applyFill="1" applyBorder="1" applyAlignment="1">
      <alignment horizontal="center"/>
    </xf>
    <xf numFmtId="43" fontId="19" fillId="2" borderId="5" xfId="1" applyFont="1" applyFill="1" applyBorder="1" applyAlignment="1">
      <alignment horizontal="center"/>
    </xf>
    <xf numFmtId="43" fontId="19" fillId="2" borderId="0" xfId="1" applyFont="1" applyFill="1" applyAlignment="1">
      <alignment horizontal="center"/>
    </xf>
    <xf numFmtId="43" fontId="22" fillId="2" borderId="4" xfId="1" applyFont="1" applyFill="1" applyBorder="1" applyAlignment="1">
      <alignment horizontal="left"/>
    </xf>
    <xf numFmtId="43" fontId="20" fillId="2" borderId="4" xfId="1" applyFont="1" applyFill="1" applyBorder="1" applyAlignment="1">
      <alignment horizontal="left"/>
    </xf>
    <xf numFmtId="43" fontId="19" fillId="2" borderId="0" xfId="1" applyFont="1" applyFill="1" applyBorder="1"/>
    <xf numFmtId="0" fontId="19" fillId="2" borderId="0" xfId="0" applyFont="1" applyFill="1" applyBorder="1"/>
    <xf numFmtId="0" fontId="19" fillId="2" borderId="5" xfId="0" applyFont="1" applyFill="1" applyBorder="1"/>
    <xf numFmtId="43" fontId="21" fillId="2" borderId="8" xfId="1" applyFont="1" applyFill="1" applyBorder="1" applyAlignment="1">
      <alignment horizontal="center" wrapText="1"/>
    </xf>
    <xf numFmtId="43" fontId="24" fillId="0" borderId="8" xfId="1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0" borderId="0" xfId="0" applyFont="1"/>
    <xf numFmtId="43" fontId="21" fillId="2" borderId="13" xfId="1" applyFont="1" applyFill="1" applyBorder="1" applyAlignment="1">
      <alignment horizontal="center" wrapText="1"/>
    </xf>
    <xf numFmtId="43" fontId="24" fillId="0" borderId="13" xfId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43" fontId="25" fillId="2" borderId="11" xfId="1" applyFont="1" applyFill="1" applyBorder="1" applyAlignment="1">
      <alignment horizontal="center" vertical="top" wrapText="1"/>
    </xf>
    <xf numFmtId="43" fontId="24" fillId="0" borderId="11" xfId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43" fontId="19" fillId="0" borderId="9" xfId="1" applyFont="1" applyBorder="1" applyAlignment="1">
      <alignment horizontal="left"/>
    </xf>
    <xf numFmtId="168" fontId="19" fillId="0" borderId="17" xfId="1" applyNumberFormat="1" applyFont="1" applyBorder="1" applyAlignment="1"/>
    <xf numFmtId="169" fontId="19" fillId="0" borderId="17" xfId="0" applyNumberFormat="1" applyFont="1" applyBorder="1" applyAlignment="1">
      <alignment horizontal="center"/>
    </xf>
    <xf numFmtId="0" fontId="19" fillId="0" borderId="17" xfId="0" applyFont="1" applyBorder="1" applyAlignment="1"/>
    <xf numFmtId="43" fontId="19" fillId="0" borderId="17" xfId="1" applyFont="1" applyBorder="1" applyAlignment="1"/>
    <xf numFmtId="168" fontId="19" fillId="0" borderId="10" xfId="1" applyNumberFormat="1" applyFont="1" applyBorder="1" applyAlignment="1"/>
    <xf numFmtId="43" fontId="19" fillId="0" borderId="0" xfId="1" applyFont="1" applyAlignment="1"/>
    <xf numFmtId="0" fontId="19" fillId="0" borderId="0" xfId="0" applyFont="1" applyAlignment="1">
      <alignment horizontal="left"/>
    </xf>
    <xf numFmtId="0" fontId="19" fillId="0" borderId="0" xfId="0" applyFont="1" applyAlignment="1"/>
    <xf numFmtId="43" fontId="19" fillId="0" borderId="4" xfId="1" applyFont="1" applyBorder="1" applyAlignment="1">
      <alignment vertical="center"/>
    </xf>
    <xf numFmtId="43" fontId="19" fillId="0" borderId="0" xfId="1" applyFont="1" applyBorder="1" applyAlignment="1">
      <alignment vertical="center"/>
    </xf>
    <xf numFmtId="169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43" fontId="19" fillId="0" borderId="5" xfId="1" applyFont="1" applyBorder="1" applyAlignment="1">
      <alignment vertical="center"/>
    </xf>
    <xf numFmtId="43" fontId="19" fillId="0" borderId="9" xfId="1" applyFont="1" applyBorder="1"/>
    <xf numFmtId="168" fontId="19" fillId="0" borderId="17" xfId="1" applyNumberFormat="1" applyFont="1" applyBorder="1"/>
    <xf numFmtId="0" fontId="19" fillId="0" borderId="17" xfId="0" applyFont="1" applyBorder="1"/>
    <xf numFmtId="43" fontId="19" fillId="0" borderId="17" xfId="1" applyFont="1" applyBorder="1"/>
    <xf numFmtId="43" fontId="19" fillId="0" borderId="0" xfId="1" applyFont="1"/>
    <xf numFmtId="43" fontId="21" fillId="2" borderId="0" xfId="1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43" fontId="19" fillId="2" borderId="0" xfId="1" applyFont="1" applyFill="1" applyAlignment="1">
      <alignment horizontal="center" vertical="top"/>
    </xf>
    <xf numFmtId="0" fontId="19" fillId="2" borderId="0" xfId="0" applyFont="1" applyFill="1" applyAlignment="1">
      <alignment vertical="top"/>
    </xf>
    <xf numFmtId="0" fontId="19" fillId="2" borderId="0" xfId="0" applyFont="1" applyFill="1" applyAlignment="1">
      <alignment horizontal="center" vertical="top"/>
    </xf>
    <xf numFmtId="43" fontId="19" fillId="0" borderId="0" xfId="1" applyFont="1" applyAlignment="1">
      <alignment wrapText="1"/>
    </xf>
  </cellXfs>
  <cellStyles count="88">
    <cellStyle name="4" xfId="6"/>
    <cellStyle name="Comma" xfId="1" builtinId="3"/>
    <cellStyle name="Comma 10" xfId="7"/>
    <cellStyle name="Comma 11" xfId="8"/>
    <cellStyle name="Comma 12" xfId="9"/>
    <cellStyle name="Comma 13" xfId="10"/>
    <cellStyle name="Comma 16" xfId="11"/>
    <cellStyle name="Comma 17" xfId="12"/>
    <cellStyle name="Comma 18" xfId="13"/>
    <cellStyle name="Comma 2" xfId="2"/>
    <cellStyle name="Comma 2 2" xfId="14"/>
    <cellStyle name="Comma 2 2 2" xfId="5"/>
    <cellStyle name="Comma 2 3" xfId="15"/>
    <cellStyle name="Comma 2 4" xfId="16"/>
    <cellStyle name="Comma 2 5" xfId="17"/>
    <cellStyle name="Comma 2 6" xfId="18"/>
    <cellStyle name="Comma 2 7" xfId="19"/>
    <cellStyle name="Comma 2 8" xfId="20"/>
    <cellStyle name="Comma 3" xfId="21"/>
    <cellStyle name="Comma 3 2" xfId="22"/>
    <cellStyle name="Comma 4" xfId="23"/>
    <cellStyle name="Comma 4 2" xfId="24"/>
    <cellStyle name="Comma 4 3" xfId="25"/>
    <cellStyle name="Comma 4 4" xfId="26"/>
    <cellStyle name="Comma 4 5" xfId="27"/>
    <cellStyle name="Comma 4 6" xfId="28"/>
    <cellStyle name="Comma 4 7" xfId="29"/>
    <cellStyle name="Comma 5" xfId="30"/>
    <cellStyle name="Comma 6" xfId="31"/>
    <cellStyle name="Comma 6 2" xfId="32"/>
    <cellStyle name="Comma 7" xfId="33"/>
    <cellStyle name="Comma 8" xfId="34"/>
    <cellStyle name="Comma 9" xfId="35"/>
    <cellStyle name="Comma 9 2" xfId="36"/>
    <cellStyle name="Currency 2" xfId="37"/>
    <cellStyle name="Currency 2 2" xfId="38"/>
    <cellStyle name="Normal" xfId="0" builtinId="0"/>
    <cellStyle name="Normal 10" xfId="39"/>
    <cellStyle name="Normal 10 2" xfId="40"/>
    <cellStyle name="Normal 11" xfId="41"/>
    <cellStyle name="Normal 12" xfId="42"/>
    <cellStyle name="Normal 13" xfId="43"/>
    <cellStyle name="Normal 14" xfId="44"/>
    <cellStyle name="Normal 15" xfId="45"/>
    <cellStyle name="Normal 16" xfId="46"/>
    <cellStyle name="Normal 17" xfId="47"/>
    <cellStyle name="Normal 18" xfId="48"/>
    <cellStyle name="Normal 19" xfId="49"/>
    <cellStyle name="Normal 2" xfId="3"/>
    <cellStyle name="Normal 2 2" xfId="50"/>
    <cellStyle name="Normal 2 2 2" xfId="4"/>
    <cellStyle name="Normal 2 2 2 2" xfId="51"/>
    <cellStyle name="Normal 2 2 3" xfId="52"/>
    <cellStyle name="Normal 2 2 4" xfId="53"/>
    <cellStyle name="Normal 2 3" xfId="54"/>
    <cellStyle name="Normal 2 4" xfId="55"/>
    <cellStyle name="Normal 2 5" xfId="56"/>
    <cellStyle name="Normal 20" xfId="57"/>
    <cellStyle name="Normal 21" xfId="58"/>
    <cellStyle name="Normal 22" xfId="59"/>
    <cellStyle name="Normal 23" xfId="60"/>
    <cellStyle name="Normal 24" xfId="61"/>
    <cellStyle name="Normal 25" xfId="62"/>
    <cellStyle name="Normal 26" xfId="63"/>
    <cellStyle name="Normal 27" xfId="64"/>
    <cellStyle name="Normal 28" xfId="65"/>
    <cellStyle name="Normal 29" xfId="66"/>
    <cellStyle name="Normal 3" xfId="67"/>
    <cellStyle name="Normal 3 2" xfId="68"/>
    <cellStyle name="Normal 3 2 2" xfId="69"/>
    <cellStyle name="Normal 3 2 3" xfId="70"/>
    <cellStyle name="Normal 3 3" xfId="71"/>
    <cellStyle name="Normal 3 3 2" xfId="72"/>
    <cellStyle name="Normal 3 3 3" xfId="73"/>
    <cellStyle name="Normal 3 3 4" xfId="74"/>
    <cellStyle name="Normal 3 3 4 2" xfId="75"/>
    <cellStyle name="Normal 3 3 5" xfId="76"/>
    <cellStyle name="Normal 3 4" xfId="77"/>
    <cellStyle name="Normal 30" xfId="78"/>
    <cellStyle name="Normal 4" xfId="79"/>
    <cellStyle name="Normal 5" xfId="80"/>
    <cellStyle name="Normal 5 2" xfId="81"/>
    <cellStyle name="Normal 6" xfId="82"/>
    <cellStyle name="Normal 65" xfId="83"/>
    <cellStyle name="Normal 7" xfId="84"/>
    <cellStyle name="Normal 8" xfId="85"/>
    <cellStyle name="Normal 9" xfId="86"/>
    <cellStyle name="Normal 9 2" xfId="8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46</xdr:row>
      <xdr:rowOff>76200</xdr:rowOff>
    </xdr:from>
    <xdr:to>
      <xdr:col>13</xdr:col>
      <xdr:colOff>114300</xdr:colOff>
      <xdr:row>53</xdr:row>
      <xdr:rowOff>38100</xdr:rowOff>
    </xdr:to>
    <xdr:pic>
      <xdr:nvPicPr>
        <xdr:cNvPr id="2" name="Picture 1" descr="4Q 2016 UCA SIG.jpg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-6000" contrast="35000"/>
        </a:blip>
        <a:stretch>
          <a:fillRect/>
        </a:stretch>
      </xdr:blipFill>
      <xdr:spPr>
        <a:xfrm>
          <a:off x="19050" y="14144625"/>
          <a:ext cx="9934575" cy="1362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134471</xdr:colOff>
      <xdr:row>20</xdr:row>
      <xdr:rowOff>56030</xdr:rowOff>
    </xdr:from>
    <xdr:to>
      <xdr:col>6</xdr:col>
      <xdr:colOff>403412</xdr:colOff>
      <xdr:row>22</xdr:row>
      <xdr:rowOff>209779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71" y="4742330"/>
          <a:ext cx="7269816" cy="610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theme="6"/>
  </sheetPr>
  <dimension ref="A1:AH53"/>
  <sheetViews>
    <sheetView view="pageBreakPreview" zoomScale="50" zoomScaleSheetLayoutView="50" workbookViewId="0">
      <pane xSplit="2" ySplit="9" topLeftCell="H37" activePane="bottomRight" state="frozen"/>
      <selection pane="topRight" activeCell="C1" sqref="C1"/>
      <selection pane="bottomLeft" activeCell="A10" sqref="A10"/>
      <selection pane="bottomRight" activeCell="H58" sqref="H58"/>
    </sheetView>
  </sheetViews>
  <sheetFormatPr defaultRowHeight="15.75" outlineLevelCol="1"/>
  <cols>
    <col min="1" max="1" width="17.5703125" style="10" hidden="1" customWidth="1" outlineLevel="1"/>
    <col min="2" max="2" width="8.28515625" style="10" hidden="1" customWidth="1" outlineLevel="1"/>
    <col min="3" max="3" width="11" style="10" hidden="1" customWidth="1" outlineLevel="1"/>
    <col min="4" max="4" width="24.42578125" style="68" hidden="1" customWidth="1" outlineLevel="1"/>
    <col min="5" max="7" width="18.28515625" style="68" hidden="1" customWidth="1" outlineLevel="1"/>
    <col min="8" max="8" width="21.140625" style="85" customWidth="1" collapsed="1"/>
    <col min="9" max="9" width="23.5703125" style="86" customWidth="1"/>
    <col min="10" max="10" width="14.7109375" style="87" customWidth="1"/>
    <col min="11" max="11" width="44.42578125" style="88" customWidth="1"/>
    <col min="12" max="12" width="23.28515625" style="88" customWidth="1"/>
    <col min="13" max="13" width="20.42578125" style="88" customWidth="1"/>
    <col min="14" max="14" width="19.28515625" style="88" customWidth="1"/>
    <col min="15" max="15" width="17.28515625" style="88" customWidth="1"/>
    <col min="16" max="16" width="23" style="88" customWidth="1"/>
    <col min="17" max="17" width="24.140625" style="88" customWidth="1"/>
    <col min="18" max="18" width="3.85546875" style="3" hidden="1" customWidth="1"/>
    <col min="19" max="19" width="16" style="4" hidden="1" customWidth="1"/>
    <col min="20" max="20" width="21.85546875" style="3" customWidth="1"/>
    <col min="21" max="22" width="9.140625" style="3"/>
    <col min="35" max="16384" width="9.140625" style="3"/>
  </cols>
  <sheetData>
    <row r="1" spans="1:20" ht="22.5">
      <c r="A1" s="1"/>
      <c r="B1" s="1"/>
      <c r="C1" s="1"/>
      <c r="D1" s="1"/>
      <c r="E1" s="1"/>
      <c r="F1" s="2"/>
      <c r="G1" s="2"/>
      <c r="H1" s="93" t="s">
        <v>4</v>
      </c>
      <c r="I1" s="94"/>
      <c r="J1" s="94"/>
      <c r="K1" s="94"/>
      <c r="L1" s="94"/>
      <c r="M1" s="94"/>
      <c r="N1" s="94"/>
      <c r="O1" s="94"/>
      <c r="P1" s="94"/>
      <c r="Q1" s="94"/>
    </row>
    <row r="2" spans="1:20" ht="22.5">
      <c r="A2" s="1"/>
      <c r="B2" s="1"/>
      <c r="C2" s="1"/>
      <c r="D2" s="1"/>
      <c r="E2" s="1"/>
      <c r="F2" s="2"/>
      <c r="G2" s="2"/>
      <c r="H2" s="93" t="s">
        <v>5</v>
      </c>
      <c r="I2" s="94"/>
      <c r="J2" s="94"/>
      <c r="K2" s="94"/>
      <c r="L2" s="94"/>
      <c r="M2" s="94"/>
      <c r="N2" s="94"/>
      <c r="O2" s="94"/>
      <c r="P2" s="94"/>
      <c r="Q2" s="94"/>
    </row>
    <row r="3" spans="1:20">
      <c r="A3" s="1"/>
      <c r="B3" s="1"/>
      <c r="C3" s="1"/>
      <c r="D3" s="1"/>
      <c r="E3" s="1"/>
      <c r="F3" s="2"/>
      <c r="G3" s="2"/>
      <c r="H3" s="5"/>
      <c r="I3" s="5"/>
      <c r="J3" s="5"/>
      <c r="K3" s="6"/>
      <c r="L3" s="7"/>
      <c r="M3" s="7"/>
      <c r="N3" s="7"/>
      <c r="O3" s="7"/>
      <c r="P3" s="7"/>
      <c r="Q3" s="7"/>
    </row>
    <row r="4" spans="1:20">
      <c r="A4" s="1"/>
      <c r="B4" s="1"/>
      <c r="C4" s="1"/>
      <c r="D4" s="1"/>
      <c r="E4" s="1"/>
      <c r="F4" s="2"/>
      <c r="G4" s="2"/>
      <c r="H4" s="5"/>
      <c r="I4" s="5"/>
      <c r="J4" s="5"/>
      <c r="K4" s="6"/>
      <c r="L4" s="8"/>
      <c r="M4" s="9"/>
      <c r="N4" s="9"/>
      <c r="O4" s="9"/>
      <c r="P4" s="9"/>
      <c r="Q4" s="9"/>
    </row>
    <row r="5" spans="1:20" ht="18.75">
      <c r="B5" s="1"/>
      <c r="C5" s="1"/>
      <c r="D5" s="1"/>
      <c r="E5" s="1"/>
      <c r="F5" s="2"/>
      <c r="G5" s="2"/>
      <c r="H5" s="11" t="s">
        <v>6</v>
      </c>
      <c r="I5" s="5"/>
      <c r="J5" s="5"/>
      <c r="K5" s="6"/>
      <c r="L5" s="8"/>
      <c r="M5" s="9"/>
      <c r="N5" s="9"/>
      <c r="O5" s="9"/>
      <c r="P5" s="9"/>
      <c r="Q5" s="9"/>
    </row>
    <row r="6" spans="1:20" ht="18.75">
      <c r="B6" s="1"/>
      <c r="C6" s="1"/>
      <c r="D6" s="1"/>
      <c r="E6" s="1"/>
      <c r="F6" s="2"/>
      <c r="G6" s="2"/>
      <c r="H6" s="11" t="s">
        <v>7</v>
      </c>
      <c r="I6" s="5"/>
      <c r="J6" s="5"/>
      <c r="K6" s="6"/>
      <c r="L6" s="9"/>
      <c r="M6" s="9"/>
      <c r="N6" s="9"/>
      <c r="O6" s="9"/>
      <c r="P6" s="9"/>
      <c r="Q6" s="9"/>
    </row>
    <row r="7" spans="1:20">
      <c r="A7" s="95" t="s">
        <v>8</v>
      </c>
      <c r="B7" s="95" t="s">
        <v>9</v>
      </c>
      <c r="C7" s="95" t="s">
        <v>10</v>
      </c>
      <c r="D7" s="95" t="s">
        <v>11</v>
      </c>
      <c r="E7" s="98" t="s">
        <v>12</v>
      </c>
      <c r="F7" s="12" t="s">
        <v>13</v>
      </c>
      <c r="G7" s="12" t="s">
        <v>14</v>
      </c>
      <c r="H7" s="89" t="s">
        <v>15</v>
      </c>
      <c r="I7" s="89" t="s">
        <v>16</v>
      </c>
      <c r="J7" s="89" t="s">
        <v>17</v>
      </c>
      <c r="K7" s="89" t="s">
        <v>18</v>
      </c>
      <c r="L7" s="90" t="s">
        <v>19</v>
      </c>
      <c r="M7" s="90"/>
      <c r="N7" s="90"/>
      <c r="O7" s="90"/>
      <c r="P7" s="90"/>
      <c r="Q7" s="90"/>
    </row>
    <row r="8" spans="1:20">
      <c r="A8" s="96"/>
      <c r="B8" s="96"/>
      <c r="C8" s="96"/>
      <c r="D8" s="96"/>
      <c r="E8" s="99"/>
      <c r="F8" s="13"/>
      <c r="G8" s="13"/>
      <c r="H8" s="89"/>
      <c r="I8" s="89"/>
      <c r="J8" s="89"/>
      <c r="K8" s="89"/>
      <c r="L8" s="90" t="s">
        <v>20</v>
      </c>
      <c r="M8" s="90"/>
      <c r="N8" s="90"/>
      <c r="O8" s="90" t="s">
        <v>21</v>
      </c>
      <c r="P8" s="90"/>
      <c r="Q8" s="90"/>
    </row>
    <row r="9" spans="1:20">
      <c r="A9" s="97"/>
      <c r="B9" s="97"/>
      <c r="C9" s="97"/>
      <c r="D9" s="97"/>
      <c r="E9" s="100"/>
      <c r="F9" s="14"/>
      <c r="G9" s="14"/>
      <c r="H9" s="89"/>
      <c r="I9" s="89"/>
      <c r="J9" s="89"/>
      <c r="K9" s="89"/>
      <c r="L9" s="15" t="s">
        <v>22</v>
      </c>
      <c r="M9" s="15" t="s">
        <v>23</v>
      </c>
      <c r="N9" s="15" t="s">
        <v>24</v>
      </c>
      <c r="O9" s="16" t="s">
        <v>25</v>
      </c>
      <c r="P9" s="16" t="s">
        <v>26</v>
      </c>
      <c r="Q9" s="16" t="s">
        <v>27</v>
      </c>
    </row>
    <row r="10" spans="1:20">
      <c r="A10" s="17"/>
      <c r="B10" s="18"/>
      <c r="C10" s="19"/>
      <c r="D10" s="18"/>
      <c r="E10" s="18"/>
      <c r="F10" s="14"/>
      <c r="G10" s="14"/>
      <c r="H10" s="20"/>
      <c r="I10" s="20"/>
      <c r="J10" s="20"/>
      <c r="K10" s="20"/>
      <c r="L10" s="15"/>
      <c r="M10" s="15"/>
      <c r="N10" s="15"/>
      <c r="O10" s="16"/>
      <c r="P10" s="16"/>
      <c r="Q10" s="16"/>
    </row>
    <row r="11" spans="1:20" ht="31.5">
      <c r="A11" s="21"/>
      <c r="B11" s="22" t="s">
        <v>28</v>
      </c>
      <c r="C11" s="23"/>
      <c r="D11" s="24">
        <v>18505</v>
      </c>
      <c r="E11" s="24">
        <v>0</v>
      </c>
      <c r="F11" s="25" t="s">
        <v>29</v>
      </c>
      <c r="G11" s="26" t="s">
        <v>30</v>
      </c>
      <c r="H11" s="27" t="s">
        <v>31</v>
      </c>
      <c r="I11" s="28">
        <f t="shared" ref="I11:I43" si="0">D11-E11</f>
        <v>18505</v>
      </c>
      <c r="J11" s="29">
        <v>42460</v>
      </c>
      <c r="K11" s="30" t="s">
        <v>32</v>
      </c>
      <c r="L11" s="31"/>
      <c r="M11" s="31"/>
      <c r="N11" s="32">
        <v>18505</v>
      </c>
      <c r="O11" s="32"/>
      <c r="P11" s="32"/>
      <c r="Q11" s="32"/>
      <c r="T11" s="33">
        <f>I11-SUM(L11:Q11)</f>
        <v>0</v>
      </c>
    </row>
    <row r="12" spans="1:20" s="34" customFormat="1" ht="31.5">
      <c r="A12" s="21"/>
      <c r="B12" s="22" t="s">
        <v>28</v>
      </c>
      <c r="C12" s="23">
        <v>260500</v>
      </c>
      <c r="D12" s="24">
        <v>20752.66</v>
      </c>
      <c r="E12" s="24">
        <v>16310.12</v>
      </c>
      <c r="F12" s="25" t="s">
        <v>29</v>
      </c>
      <c r="G12" s="26" t="s">
        <v>30</v>
      </c>
      <c r="H12" s="27" t="s">
        <v>31</v>
      </c>
      <c r="I12" s="28">
        <f t="shared" si="0"/>
        <v>4442.5399999999991</v>
      </c>
      <c r="J12" s="29">
        <v>42682</v>
      </c>
      <c r="K12" s="30" t="s">
        <v>33</v>
      </c>
      <c r="L12" s="31"/>
      <c r="M12" s="31">
        <v>4442.54</v>
      </c>
      <c r="N12" s="32"/>
      <c r="O12" s="32"/>
      <c r="P12" s="32"/>
      <c r="Q12" s="32"/>
      <c r="S12" s="35"/>
      <c r="T12" s="33">
        <f>I12-SUM(L12:Q12)</f>
        <v>0</v>
      </c>
    </row>
    <row r="13" spans="1:20" s="34" customFormat="1" ht="47.25" hidden="1">
      <c r="A13" s="21" t="s">
        <v>34</v>
      </c>
      <c r="B13" s="22" t="s">
        <v>28</v>
      </c>
      <c r="C13" s="23">
        <v>251708</v>
      </c>
      <c r="D13" s="24">
        <v>50000</v>
      </c>
      <c r="E13" s="24">
        <f>4261+45739</f>
        <v>50000</v>
      </c>
      <c r="F13" s="36" t="s">
        <v>35</v>
      </c>
      <c r="G13" s="26" t="s">
        <v>36</v>
      </c>
      <c r="H13" s="25" t="s">
        <v>37</v>
      </c>
      <c r="I13" s="28">
        <f t="shared" si="0"/>
        <v>0</v>
      </c>
      <c r="J13" s="29">
        <v>42538</v>
      </c>
      <c r="K13" s="30" t="s">
        <v>38</v>
      </c>
      <c r="L13" s="31"/>
      <c r="M13" s="31"/>
      <c r="N13" s="32"/>
      <c r="O13" s="32"/>
      <c r="P13" s="32"/>
      <c r="Q13" s="32"/>
      <c r="S13" s="35"/>
      <c r="T13" s="33">
        <f>I13-SUM(L13:Q13)</f>
        <v>0</v>
      </c>
    </row>
    <row r="14" spans="1:20" s="34" customFormat="1" ht="47.25">
      <c r="A14" s="21" t="s">
        <v>39</v>
      </c>
      <c r="B14" s="22" t="s">
        <v>28</v>
      </c>
      <c r="C14" s="23">
        <v>244789</v>
      </c>
      <c r="D14" s="24">
        <v>45000</v>
      </c>
      <c r="E14" s="24">
        <f>29975</f>
        <v>29975</v>
      </c>
      <c r="F14" s="36" t="s">
        <v>35</v>
      </c>
      <c r="G14" s="26" t="s">
        <v>40</v>
      </c>
      <c r="H14" s="27" t="s">
        <v>41</v>
      </c>
      <c r="I14" s="28">
        <f t="shared" si="0"/>
        <v>15025</v>
      </c>
      <c r="J14" s="29">
        <v>42395</v>
      </c>
      <c r="K14" s="30" t="s">
        <v>42</v>
      </c>
      <c r="L14" s="31"/>
      <c r="M14" s="32"/>
      <c r="N14" s="32">
        <v>15025</v>
      </c>
      <c r="O14" s="32"/>
      <c r="P14" s="32"/>
      <c r="Q14" s="32"/>
      <c r="R14" s="3"/>
      <c r="S14" s="4"/>
      <c r="T14" s="33">
        <f t="shared" ref="T14:T44" si="1">I14-SUM(L14:Q14)</f>
        <v>0</v>
      </c>
    </row>
    <row r="15" spans="1:20" s="34" customFormat="1" ht="31.5">
      <c r="A15" s="21" t="s">
        <v>43</v>
      </c>
      <c r="B15" s="22" t="s">
        <v>28</v>
      </c>
      <c r="C15" s="23">
        <v>2446687</v>
      </c>
      <c r="D15" s="24">
        <v>100000</v>
      </c>
      <c r="E15" s="24">
        <v>99968</v>
      </c>
      <c r="F15" s="36" t="s">
        <v>35</v>
      </c>
      <c r="G15" s="26" t="s">
        <v>44</v>
      </c>
      <c r="H15" s="27" t="s">
        <v>45</v>
      </c>
      <c r="I15" s="28">
        <f t="shared" si="0"/>
        <v>32</v>
      </c>
      <c r="J15" s="29">
        <v>42433</v>
      </c>
      <c r="K15" s="30" t="s">
        <v>46</v>
      </c>
      <c r="L15" s="31"/>
      <c r="M15" s="32"/>
      <c r="N15" s="32">
        <v>32</v>
      </c>
      <c r="O15" s="32"/>
      <c r="P15" s="32"/>
      <c r="Q15" s="32"/>
      <c r="R15" s="3"/>
      <c r="S15" s="4"/>
      <c r="T15" s="33">
        <f t="shared" si="1"/>
        <v>0</v>
      </c>
    </row>
    <row r="16" spans="1:20" s="34" customFormat="1" ht="31.5">
      <c r="A16" s="21"/>
      <c r="B16" s="22" t="s">
        <v>28</v>
      </c>
      <c r="C16" s="23">
        <v>249631</v>
      </c>
      <c r="D16" s="24">
        <v>4599793.32</v>
      </c>
      <c r="E16" s="24">
        <v>0</v>
      </c>
      <c r="F16" s="36" t="s">
        <v>29</v>
      </c>
      <c r="G16" s="26" t="s">
        <v>47</v>
      </c>
      <c r="H16" s="27" t="s">
        <v>48</v>
      </c>
      <c r="I16" s="28">
        <f>D16-E16</f>
        <v>4599793.32</v>
      </c>
      <c r="J16" s="29">
        <v>42733</v>
      </c>
      <c r="K16" s="30" t="s">
        <v>49</v>
      </c>
      <c r="L16" s="28">
        <v>4599793.32</v>
      </c>
      <c r="M16" s="32"/>
      <c r="N16" s="32"/>
      <c r="O16" s="32"/>
      <c r="P16" s="32"/>
      <c r="Q16" s="32"/>
      <c r="R16" s="3"/>
      <c r="S16" s="4"/>
      <c r="T16" s="33">
        <f t="shared" si="1"/>
        <v>0</v>
      </c>
    </row>
    <row r="17" spans="1:20" s="34" customFormat="1" ht="31.5" hidden="1">
      <c r="A17" s="21" t="s">
        <v>50</v>
      </c>
      <c r="B17" s="22" t="s">
        <v>28</v>
      </c>
      <c r="C17" s="23">
        <v>223839</v>
      </c>
      <c r="D17" s="24">
        <v>30000</v>
      </c>
      <c r="E17" s="24">
        <v>30000</v>
      </c>
      <c r="F17" s="36" t="s">
        <v>35</v>
      </c>
      <c r="G17" s="26" t="s">
        <v>51</v>
      </c>
      <c r="H17" s="25" t="s">
        <v>52</v>
      </c>
      <c r="I17" s="28">
        <f t="shared" si="0"/>
        <v>0</v>
      </c>
      <c r="J17" s="29">
        <v>42415</v>
      </c>
      <c r="K17" s="30" t="s">
        <v>53</v>
      </c>
      <c r="L17" s="31"/>
      <c r="M17" s="32"/>
      <c r="N17" s="32"/>
      <c r="O17" s="32"/>
      <c r="P17" s="32"/>
      <c r="Q17" s="32"/>
      <c r="R17" s="3"/>
      <c r="S17" s="4"/>
      <c r="T17" s="33">
        <f t="shared" si="1"/>
        <v>0</v>
      </c>
    </row>
    <row r="18" spans="1:20" s="34" customFormat="1" ht="47.25">
      <c r="A18" s="21" t="s">
        <v>50</v>
      </c>
      <c r="B18" s="22" t="s">
        <v>28</v>
      </c>
      <c r="C18" s="23">
        <v>254062</v>
      </c>
      <c r="D18" s="24">
        <v>120000</v>
      </c>
      <c r="E18" s="24">
        <v>117221</v>
      </c>
      <c r="F18" s="36" t="s">
        <v>35</v>
      </c>
      <c r="G18" s="26" t="s">
        <v>51</v>
      </c>
      <c r="H18" s="27" t="s">
        <v>54</v>
      </c>
      <c r="I18" s="28">
        <f t="shared" si="0"/>
        <v>2779</v>
      </c>
      <c r="J18" s="29">
        <v>42640</v>
      </c>
      <c r="K18" s="30" t="s">
        <v>55</v>
      </c>
      <c r="L18" s="28"/>
      <c r="M18" s="32">
        <v>2779</v>
      </c>
      <c r="N18" s="32"/>
      <c r="O18" s="32"/>
      <c r="P18" s="32"/>
      <c r="Q18" s="32"/>
      <c r="R18" s="3"/>
      <c r="S18" s="4"/>
      <c r="T18" s="33">
        <f t="shared" si="1"/>
        <v>0</v>
      </c>
    </row>
    <row r="19" spans="1:20" s="34" customFormat="1" ht="31.5">
      <c r="A19" s="21"/>
      <c r="B19" s="22" t="s">
        <v>28</v>
      </c>
      <c r="C19" s="23">
        <v>246573</v>
      </c>
      <c r="D19" s="24">
        <v>50000</v>
      </c>
      <c r="E19" s="24">
        <v>42530.21</v>
      </c>
      <c r="F19" s="36" t="s">
        <v>35</v>
      </c>
      <c r="G19" s="26" t="s">
        <v>56</v>
      </c>
      <c r="H19" s="27" t="s">
        <v>57</v>
      </c>
      <c r="I19" s="28">
        <f t="shared" si="0"/>
        <v>7469.7900000000009</v>
      </c>
      <c r="J19" s="29">
        <v>42426</v>
      </c>
      <c r="K19" s="30" t="s">
        <v>58</v>
      </c>
      <c r="L19" s="31"/>
      <c r="M19" s="32"/>
      <c r="N19" s="32">
        <v>7469.79</v>
      </c>
      <c r="O19" s="32"/>
      <c r="P19" s="32"/>
      <c r="Q19" s="32"/>
      <c r="R19" s="3"/>
      <c r="S19" s="4"/>
      <c r="T19" s="33">
        <f t="shared" si="1"/>
        <v>0</v>
      </c>
    </row>
    <row r="20" spans="1:20" s="34" customFormat="1" ht="31.5" hidden="1">
      <c r="A20" s="21" t="s">
        <v>34</v>
      </c>
      <c r="B20" s="22" t="s">
        <v>28</v>
      </c>
      <c r="C20" s="23">
        <v>254060</v>
      </c>
      <c r="D20" s="24">
        <v>40000</v>
      </c>
      <c r="E20" s="24">
        <v>40000</v>
      </c>
      <c r="F20" s="25" t="s">
        <v>29</v>
      </c>
      <c r="G20" s="26" t="s">
        <v>59</v>
      </c>
      <c r="H20" s="25" t="s">
        <v>60</v>
      </c>
      <c r="I20" s="28">
        <f t="shared" si="0"/>
        <v>0</v>
      </c>
      <c r="J20" s="29">
        <v>42640</v>
      </c>
      <c r="K20" s="30" t="s">
        <v>61</v>
      </c>
      <c r="L20" s="31"/>
      <c r="M20" s="32"/>
      <c r="N20" s="32"/>
      <c r="O20" s="32"/>
      <c r="P20" s="32"/>
      <c r="Q20" s="32"/>
      <c r="S20" s="35"/>
      <c r="T20" s="33">
        <f t="shared" si="1"/>
        <v>0</v>
      </c>
    </row>
    <row r="21" spans="1:20" s="34" customFormat="1" ht="31.5">
      <c r="A21" s="21" t="s">
        <v>50</v>
      </c>
      <c r="B21" s="22" t="s">
        <v>28</v>
      </c>
      <c r="C21" s="23">
        <v>260205</v>
      </c>
      <c r="D21" s="24">
        <v>40500</v>
      </c>
      <c r="E21" s="24">
        <v>30023.53</v>
      </c>
      <c r="F21" s="25" t="s">
        <v>35</v>
      </c>
      <c r="G21" s="26" t="s">
        <v>62</v>
      </c>
      <c r="H21" s="27" t="s">
        <v>63</v>
      </c>
      <c r="I21" s="28">
        <f t="shared" si="0"/>
        <v>10476.470000000001</v>
      </c>
      <c r="J21" s="29">
        <v>42656</v>
      </c>
      <c r="K21" s="30" t="s">
        <v>64</v>
      </c>
      <c r="L21" s="31"/>
      <c r="M21" s="31">
        <v>10476.469999999999</v>
      </c>
      <c r="N21" s="32"/>
      <c r="O21" s="32"/>
      <c r="P21" s="32"/>
      <c r="Q21" s="32"/>
      <c r="S21" s="35"/>
      <c r="T21" s="33">
        <f t="shared" si="1"/>
        <v>0</v>
      </c>
    </row>
    <row r="22" spans="1:20" s="34" customFormat="1" ht="63" hidden="1">
      <c r="A22" s="21" t="s">
        <v>34</v>
      </c>
      <c r="B22" s="22" t="s">
        <v>28</v>
      </c>
      <c r="C22" s="23">
        <v>253285</v>
      </c>
      <c r="D22" s="24">
        <v>50000</v>
      </c>
      <c r="E22" s="24">
        <v>50000</v>
      </c>
      <c r="F22" s="25" t="s">
        <v>29</v>
      </c>
      <c r="G22" s="26" t="s">
        <v>62</v>
      </c>
      <c r="H22" s="25" t="s">
        <v>65</v>
      </c>
      <c r="I22" s="28">
        <f t="shared" si="0"/>
        <v>0</v>
      </c>
      <c r="J22" s="29">
        <v>42577</v>
      </c>
      <c r="K22" s="30" t="s">
        <v>66</v>
      </c>
      <c r="L22" s="31"/>
      <c r="M22" s="31"/>
      <c r="N22" s="32"/>
      <c r="O22" s="32"/>
      <c r="P22" s="32"/>
      <c r="Q22" s="32"/>
      <c r="S22" s="35"/>
      <c r="T22" s="33">
        <f t="shared" si="1"/>
        <v>0</v>
      </c>
    </row>
    <row r="23" spans="1:20" s="34" customFormat="1" ht="31.5" hidden="1">
      <c r="A23" s="21" t="s">
        <v>34</v>
      </c>
      <c r="B23" s="22" t="s">
        <v>28</v>
      </c>
      <c r="C23" s="23">
        <v>253964</v>
      </c>
      <c r="D23" s="24">
        <v>0</v>
      </c>
      <c r="E23" s="24">
        <v>0</v>
      </c>
      <c r="F23" s="25" t="s">
        <v>29</v>
      </c>
      <c r="G23" s="26" t="s">
        <v>67</v>
      </c>
      <c r="H23" s="25" t="s">
        <v>68</v>
      </c>
      <c r="I23" s="28">
        <f t="shared" si="0"/>
        <v>0</v>
      </c>
      <c r="J23" s="29">
        <v>42632</v>
      </c>
      <c r="K23" s="30" t="s">
        <v>69</v>
      </c>
      <c r="L23" s="31">
        <v>0</v>
      </c>
      <c r="M23" s="32"/>
      <c r="N23" s="32"/>
      <c r="O23" s="32"/>
      <c r="P23" s="32"/>
      <c r="Q23" s="32"/>
      <c r="S23" s="35"/>
      <c r="T23" s="33">
        <f t="shared" si="1"/>
        <v>0</v>
      </c>
    </row>
    <row r="24" spans="1:20" s="41" customFormat="1" ht="63">
      <c r="A24" s="37" t="s">
        <v>70</v>
      </c>
      <c r="B24" s="22" t="s">
        <v>28</v>
      </c>
      <c r="C24" s="23">
        <v>253999</v>
      </c>
      <c r="D24" s="38">
        <v>30000</v>
      </c>
      <c r="E24" s="38">
        <v>0</v>
      </c>
      <c r="F24" s="25" t="s">
        <v>35</v>
      </c>
      <c r="G24" s="39" t="s">
        <v>71</v>
      </c>
      <c r="H24" s="27" t="s">
        <v>72</v>
      </c>
      <c r="I24" s="28">
        <f t="shared" si="0"/>
        <v>30000</v>
      </c>
      <c r="J24" s="29">
        <v>42633</v>
      </c>
      <c r="K24" s="27" t="s">
        <v>73</v>
      </c>
      <c r="L24" s="32"/>
      <c r="M24" s="32">
        <v>30000</v>
      </c>
      <c r="N24" s="32"/>
      <c r="O24" s="32"/>
      <c r="P24" s="32"/>
      <c r="Q24" s="32"/>
      <c r="R24" s="40"/>
      <c r="S24" s="35">
        <f>I24-SUM(L24:Q24)</f>
        <v>0</v>
      </c>
      <c r="T24" s="33">
        <f t="shared" si="1"/>
        <v>0</v>
      </c>
    </row>
    <row r="25" spans="1:20" s="41" customFormat="1" ht="31.5">
      <c r="A25" s="37"/>
      <c r="B25" s="22" t="s">
        <v>28</v>
      </c>
      <c r="C25" s="23">
        <v>260647</v>
      </c>
      <c r="D25" s="38">
        <v>56000</v>
      </c>
      <c r="E25" s="38">
        <v>52660</v>
      </c>
      <c r="F25" s="25" t="s">
        <v>35</v>
      </c>
      <c r="G25" s="39" t="s">
        <v>74</v>
      </c>
      <c r="H25" s="27" t="s">
        <v>75</v>
      </c>
      <c r="I25" s="28">
        <f t="shared" si="0"/>
        <v>3340</v>
      </c>
      <c r="J25" s="29">
        <v>42695</v>
      </c>
      <c r="K25" s="27" t="s">
        <v>76</v>
      </c>
      <c r="L25" s="32"/>
      <c r="M25" s="32">
        <v>3340</v>
      </c>
      <c r="N25" s="32"/>
      <c r="O25" s="32"/>
      <c r="P25" s="32"/>
      <c r="Q25" s="32"/>
      <c r="R25" s="42"/>
      <c r="S25" s="4">
        <f>I25-SUM(L25:Q25)</f>
        <v>0</v>
      </c>
      <c r="T25" s="33">
        <f t="shared" si="1"/>
        <v>0</v>
      </c>
    </row>
    <row r="26" spans="1:20" s="41" customFormat="1" ht="47.25">
      <c r="A26" s="37"/>
      <c r="B26" s="22" t="s">
        <v>28</v>
      </c>
      <c r="C26" s="23">
        <v>266487</v>
      </c>
      <c r="D26" s="38">
        <v>665416.93999999994</v>
      </c>
      <c r="E26" s="38">
        <v>665216.93999999994</v>
      </c>
      <c r="F26" s="25" t="s">
        <v>77</v>
      </c>
      <c r="G26" s="39" t="s">
        <v>78</v>
      </c>
      <c r="H26" s="27" t="s">
        <v>79</v>
      </c>
      <c r="I26" s="28">
        <f t="shared" si="0"/>
        <v>200</v>
      </c>
      <c r="J26" s="29" t="s">
        <v>80</v>
      </c>
      <c r="K26" s="27" t="s">
        <v>81</v>
      </c>
      <c r="L26" s="32">
        <v>200</v>
      </c>
      <c r="M26" s="32"/>
      <c r="N26" s="32"/>
      <c r="O26" s="32"/>
      <c r="P26" s="32"/>
      <c r="Q26" s="32"/>
      <c r="R26" s="42"/>
      <c r="S26" s="4"/>
      <c r="T26" s="33">
        <f>I26-SUM(L26:Q26)</f>
        <v>0</v>
      </c>
    </row>
    <row r="27" spans="1:20" s="41" customFormat="1" ht="47.25">
      <c r="A27" s="37"/>
      <c r="B27" s="22" t="s">
        <v>28</v>
      </c>
      <c r="C27" s="23">
        <v>266487</v>
      </c>
      <c r="D27" s="38">
        <v>1158040</v>
      </c>
      <c r="E27" s="38">
        <v>1155040</v>
      </c>
      <c r="F27" s="25" t="s">
        <v>82</v>
      </c>
      <c r="G27" s="39" t="s">
        <v>78</v>
      </c>
      <c r="H27" s="27" t="s">
        <v>79</v>
      </c>
      <c r="I27" s="28">
        <f t="shared" si="0"/>
        <v>3000</v>
      </c>
      <c r="J27" s="29">
        <v>42733</v>
      </c>
      <c r="K27" s="27" t="s">
        <v>83</v>
      </c>
      <c r="L27" s="32">
        <v>3000</v>
      </c>
      <c r="M27" s="32"/>
      <c r="N27" s="32"/>
      <c r="O27" s="32"/>
      <c r="P27" s="32"/>
      <c r="Q27" s="32"/>
      <c r="R27" s="42"/>
      <c r="S27" s="4"/>
      <c r="T27" s="33">
        <f>I27-SUM(L27:Q27)</f>
        <v>0</v>
      </c>
    </row>
    <row r="28" spans="1:20" s="41" customFormat="1" ht="47.25" hidden="1">
      <c r="A28" s="37" t="s">
        <v>84</v>
      </c>
      <c r="B28" s="22" t="s">
        <v>28</v>
      </c>
      <c r="C28" s="23">
        <v>246363</v>
      </c>
      <c r="D28" s="38">
        <v>100000</v>
      </c>
      <c r="E28" s="38">
        <f>91403.5+8596.5</f>
        <v>100000</v>
      </c>
      <c r="F28" s="25" t="s">
        <v>35</v>
      </c>
      <c r="G28" s="39" t="s">
        <v>85</v>
      </c>
      <c r="H28" s="25" t="s">
        <v>86</v>
      </c>
      <c r="I28" s="28">
        <f t="shared" si="0"/>
        <v>0</v>
      </c>
      <c r="J28" s="29">
        <v>42416</v>
      </c>
      <c r="K28" s="27" t="s">
        <v>87</v>
      </c>
      <c r="L28" s="32"/>
      <c r="M28" s="32"/>
      <c r="N28" s="32"/>
      <c r="O28" s="32"/>
      <c r="P28" s="32"/>
      <c r="Q28" s="32"/>
      <c r="R28" s="42"/>
      <c r="S28" s="4"/>
      <c r="T28" s="33">
        <f>I28-SUM(L28:Q28)</f>
        <v>0</v>
      </c>
    </row>
    <row r="29" spans="1:20" s="35" customFormat="1" ht="94.5">
      <c r="A29" s="21" t="s">
        <v>84</v>
      </c>
      <c r="B29" s="22" t="s">
        <v>28</v>
      </c>
      <c r="C29" s="21">
        <v>246232</v>
      </c>
      <c r="D29" s="43">
        <v>7000</v>
      </c>
      <c r="E29" s="24">
        <v>0</v>
      </c>
      <c r="F29" s="36" t="s">
        <v>29</v>
      </c>
      <c r="G29" s="26" t="s">
        <v>88</v>
      </c>
      <c r="H29" s="27" t="s">
        <v>89</v>
      </c>
      <c r="I29" s="28">
        <f t="shared" si="0"/>
        <v>7000</v>
      </c>
      <c r="J29" s="29">
        <v>42402</v>
      </c>
      <c r="K29" s="27" t="s">
        <v>90</v>
      </c>
      <c r="L29" s="32"/>
      <c r="M29" s="32"/>
      <c r="N29" s="32">
        <v>7000</v>
      </c>
      <c r="O29" s="32"/>
      <c r="P29" s="32"/>
      <c r="Q29" s="32"/>
      <c r="R29" s="34"/>
      <c r="S29" s="35">
        <f t="shared" ref="S29:S41" si="2">I29-SUM(L29:Q29)</f>
        <v>0</v>
      </c>
      <c r="T29" s="33">
        <f t="shared" si="1"/>
        <v>0</v>
      </c>
    </row>
    <row r="30" spans="1:20" s="35" customFormat="1">
      <c r="A30" s="21" t="s">
        <v>91</v>
      </c>
      <c r="B30" s="22" t="s">
        <v>28</v>
      </c>
      <c r="C30" s="23">
        <v>177399</v>
      </c>
      <c r="D30" s="43">
        <v>4000000</v>
      </c>
      <c r="E30" s="24">
        <v>0</v>
      </c>
      <c r="F30" s="36"/>
      <c r="G30" s="26" t="s">
        <v>92</v>
      </c>
      <c r="H30" s="27" t="s">
        <v>93</v>
      </c>
      <c r="I30" s="28">
        <f t="shared" si="0"/>
        <v>4000000</v>
      </c>
      <c r="J30" s="29">
        <v>40645</v>
      </c>
      <c r="K30" s="30" t="s">
        <v>94</v>
      </c>
      <c r="L30" s="31"/>
      <c r="M30" s="32"/>
      <c r="N30" s="32"/>
      <c r="O30" s="32"/>
      <c r="P30" s="32"/>
      <c r="Q30" s="32">
        <f>I30</f>
        <v>4000000</v>
      </c>
      <c r="R30" s="34"/>
      <c r="S30" s="35">
        <f t="shared" si="2"/>
        <v>0</v>
      </c>
      <c r="T30" s="33">
        <f t="shared" si="1"/>
        <v>0</v>
      </c>
    </row>
    <row r="31" spans="1:20" s="34" customFormat="1">
      <c r="A31" s="21" t="s">
        <v>95</v>
      </c>
      <c r="B31" s="22" t="s">
        <v>28</v>
      </c>
      <c r="C31" s="23">
        <v>186771</v>
      </c>
      <c r="D31" s="24">
        <v>4000000</v>
      </c>
      <c r="E31" s="24">
        <v>0</v>
      </c>
      <c r="F31" s="36"/>
      <c r="G31" s="26" t="s">
        <v>92</v>
      </c>
      <c r="H31" s="27" t="s">
        <v>93</v>
      </c>
      <c r="I31" s="28">
        <f t="shared" si="0"/>
        <v>4000000</v>
      </c>
      <c r="J31" s="29">
        <v>40821</v>
      </c>
      <c r="K31" s="30" t="s">
        <v>94</v>
      </c>
      <c r="L31" s="31"/>
      <c r="M31" s="32"/>
      <c r="N31" s="32"/>
      <c r="O31" s="32"/>
      <c r="P31" s="32"/>
      <c r="Q31" s="32">
        <f>I31</f>
        <v>4000000</v>
      </c>
      <c r="S31" s="35">
        <f t="shared" si="2"/>
        <v>0</v>
      </c>
      <c r="T31" s="33">
        <f t="shared" si="1"/>
        <v>0</v>
      </c>
    </row>
    <row r="32" spans="1:20" s="45" customFormat="1">
      <c r="A32" s="21" t="s">
        <v>96</v>
      </c>
      <c r="B32" s="22" t="s">
        <v>28</v>
      </c>
      <c r="C32" s="21">
        <v>194279</v>
      </c>
      <c r="D32" s="24">
        <v>4000000</v>
      </c>
      <c r="E32" s="24">
        <v>0</v>
      </c>
      <c r="F32" s="36"/>
      <c r="G32" s="26" t="s">
        <v>92</v>
      </c>
      <c r="H32" s="27" t="s">
        <v>93</v>
      </c>
      <c r="I32" s="28">
        <f t="shared" si="0"/>
        <v>4000000</v>
      </c>
      <c r="J32" s="29">
        <v>41031</v>
      </c>
      <c r="K32" s="30" t="s">
        <v>94</v>
      </c>
      <c r="L32" s="31"/>
      <c r="M32" s="32"/>
      <c r="N32" s="32"/>
      <c r="O32" s="32"/>
      <c r="P32" s="32"/>
      <c r="Q32" s="32">
        <v>4000000</v>
      </c>
      <c r="R32" s="44"/>
      <c r="S32" s="35">
        <f t="shared" si="2"/>
        <v>0</v>
      </c>
      <c r="T32" s="33">
        <f t="shared" si="1"/>
        <v>0</v>
      </c>
    </row>
    <row r="33" spans="1:22" s="41" customFormat="1">
      <c r="A33" s="21" t="s">
        <v>97</v>
      </c>
      <c r="B33" s="22" t="s">
        <v>98</v>
      </c>
      <c r="C33" s="21">
        <v>46657</v>
      </c>
      <c r="D33" s="24">
        <v>16642631.25</v>
      </c>
      <c r="E33" s="24">
        <v>0</v>
      </c>
      <c r="F33" s="36"/>
      <c r="G33" s="26" t="s">
        <v>92</v>
      </c>
      <c r="H33" s="27" t="s">
        <v>93</v>
      </c>
      <c r="I33" s="28">
        <f t="shared" si="0"/>
        <v>16642631.25</v>
      </c>
      <c r="J33" s="29">
        <v>41164</v>
      </c>
      <c r="K33" s="30" t="s">
        <v>94</v>
      </c>
      <c r="L33" s="31"/>
      <c r="M33" s="32"/>
      <c r="N33" s="32"/>
      <c r="O33" s="32"/>
      <c r="P33" s="32"/>
      <c r="Q33" s="32">
        <v>16642631.25</v>
      </c>
      <c r="R33" s="40"/>
      <c r="S33" s="35">
        <f t="shared" si="2"/>
        <v>0</v>
      </c>
      <c r="T33" s="33">
        <f t="shared" si="1"/>
        <v>0</v>
      </c>
    </row>
    <row r="34" spans="1:22" s="45" customFormat="1" ht="31.5">
      <c r="A34" s="21" t="s">
        <v>99</v>
      </c>
      <c r="B34" s="22" t="s">
        <v>98</v>
      </c>
      <c r="C34" s="21">
        <v>53994</v>
      </c>
      <c r="D34" s="24">
        <v>3200</v>
      </c>
      <c r="E34" s="24">
        <v>0</v>
      </c>
      <c r="F34" s="36" t="s">
        <v>29</v>
      </c>
      <c r="G34" s="26" t="s">
        <v>100</v>
      </c>
      <c r="H34" s="27" t="s">
        <v>101</v>
      </c>
      <c r="I34" s="28">
        <f t="shared" si="0"/>
        <v>3200</v>
      </c>
      <c r="J34" s="29">
        <v>41472</v>
      </c>
      <c r="K34" s="27" t="s">
        <v>102</v>
      </c>
      <c r="L34" s="32"/>
      <c r="M34" s="32"/>
      <c r="N34" s="32"/>
      <c r="O34" s="32"/>
      <c r="P34" s="32"/>
      <c r="Q34" s="32">
        <v>3200</v>
      </c>
      <c r="R34" s="44"/>
      <c r="S34" s="35">
        <f t="shared" si="2"/>
        <v>0</v>
      </c>
      <c r="T34" s="33">
        <f t="shared" si="1"/>
        <v>0</v>
      </c>
    </row>
    <row r="35" spans="1:22" s="45" customFormat="1" ht="47.25">
      <c r="A35" s="37" t="s">
        <v>103</v>
      </c>
      <c r="B35" s="22" t="s">
        <v>28</v>
      </c>
      <c r="C35" s="23">
        <v>213725</v>
      </c>
      <c r="D35" s="38">
        <v>25000</v>
      </c>
      <c r="E35" s="38">
        <v>6000</v>
      </c>
      <c r="F35" s="36" t="s">
        <v>35</v>
      </c>
      <c r="G35" s="26" t="s">
        <v>100</v>
      </c>
      <c r="H35" s="27" t="s">
        <v>101</v>
      </c>
      <c r="I35" s="28">
        <f t="shared" si="0"/>
        <v>19000</v>
      </c>
      <c r="J35" s="29">
        <v>41672</v>
      </c>
      <c r="K35" s="27" t="s">
        <v>104</v>
      </c>
      <c r="L35" s="32"/>
      <c r="M35" s="32"/>
      <c r="N35" s="32"/>
      <c r="O35" s="32"/>
      <c r="P35" s="32"/>
      <c r="Q35" s="32">
        <v>19000</v>
      </c>
      <c r="R35" s="46"/>
      <c r="S35" s="4">
        <f t="shared" si="2"/>
        <v>0</v>
      </c>
      <c r="T35" s="33">
        <f>I35-SUM(L35:Q35)</f>
        <v>0</v>
      </c>
    </row>
    <row r="36" spans="1:22" s="41" customFormat="1" ht="31.5" hidden="1">
      <c r="A36" s="37" t="s">
        <v>105</v>
      </c>
      <c r="B36" s="47" t="s">
        <v>98</v>
      </c>
      <c r="C36" s="23"/>
      <c r="D36" s="38">
        <v>138203.01</v>
      </c>
      <c r="E36" s="38">
        <v>138203.01</v>
      </c>
      <c r="F36" s="36" t="s">
        <v>29</v>
      </c>
      <c r="G36" s="26" t="s">
        <v>106</v>
      </c>
      <c r="H36" s="25" t="s">
        <v>107</v>
      </c>
      <c r="I36" s="28">
        <f t="shared" si="0"/>
        <v>0</v>
      </c>
      <c r="J36" s="29">
        <v>32927</v>
      </c>
      <c r="K36" s="30" t="s">
        <v>108</v>
      </c>
      <c r="L36" s="31"/>
      <c r="M36" s="32"/>
      <c r="N36" s="32"/>
      <c r="O36" s="32"/>
      <c r="P36" s="32"/>
      <c r="Q36" s="32">
        <f>I36</f>
        <v>0</v>
      </c>
      <c r="R36" s="40"/>
      <c r="S36" s="35">
        <f t="shared" si="2"/>
        <v>0</v>
      </c>
      <c r="T36" s="33">
        <f t="shared" si="1"/>
        <v>0</v>
      </c>
    </row>
    <row r="37" spans="1:22" s="41" customFormat="1" ht="31.5">
      <c r="A37" s="37" t="s">
        <v>109</v>
      </c>
      <c r="B37" s="47" t="s">
        <v>98</v>
      </c>
      <c r="C37" s="23"/>
      <c r="D37" s="38">
        <v>25000</v>
      </c>
      <c r="E37" s="38">
        <v>0</v>
      </c>
      <c r="F37" s="36" t="s">
        <v>29</v>
      </c>
      <c r="G37" s="26" t="s">
        <v>106</v>
      </c>
      <c r="H37" s="27" t="s">
        <v>107</v>
      </c>
      <c r="I37" s="28">
        <f t="shared" si="0"/>
        <v>25000</v>
      </c>
      <c r="J37" s="29">
        <v>32958</v>
      </c>
      <c r="K37" s="30" t="s">
        <v>110</v>
      </c>
      <c r="L37" s="31"/>
      <c r="M37" s="32"/>
      <c r="N37" s="32"/>
      <c r="O37" s="32"/>
      <c r="P37" s="32"/>
      <c r="Q37" s="32">
        <f>I37</f>
        <v>25000</v>
      </c>
      <c r="R37" s="40"/>
      <c r="S37" s="35">
        <f t="shared" si="2"/>
        <v>0</v>
      </c>
      <c r="T37" s="33">
        <f t="shared" si="1"/>
        <v>0</v>
      </c>
    </row>
    <row r="38" spans="1:22" s="34" customFormat="1" ht="47.25">
      <c r="A38" s="21" t="s">
        <v>34</v>
      </c>
      <c r="B38" s="22" t="s">
        <v>28</v>
      </c>
      <c r="C38" s="23">
        <v>223969</v>
      </c>
      <c r="D38" s="24">
        <v>123795</v>
      </c>
      <c r="E38" s="24">
        <v>119826</v>
      </c>
      <c r="F38" s="25" t="s">
        <v>77</v>
      </c>
      <c r="G38" s="26" t="s">
        <v>111</v>
      </c>
      <c r="H38" s="27" t="s">
        <v>112</v>
      </c>
      <c r="I38" s="28">
        <f t="shared" si="0"/>
        <v>3969</v>
      </c>
      <c r="J38" s="29">
        <v>42733</v>
      </c>
      <c r="K38" s="30" t="s">
        <v>113</v>
      </c>
      <c r="L38" s="31">
        <v>3969</v>
      </c>
      <c r="M38" s="32"/>
      <c r="N38" s="32"/>
      <c r="O38" s="32"/>
      <c r="P38" s="32"/>
      <c r="Q38" s="32"/>
      <c r="S38" s="35"/>
      <c r="T38" s="33">
        <f t="shared" si="1"/>
        <v>0</v>
      </c>
    </row>
    <row r="39" spans="1:22" s="41" customFormat="1" ht="31.5">
      <c r="A39" s="21" t="s">
        <v>84</v>
      </c>
      <c r="B39" s="22" t="s">
        <v>28</v>
      </c>
      <c r="C39" s="21">
        <v>246550</v>
      </c>
      <c r="D39" s="24">
        <v>100000</v>
      </c>
      <c r="E39" s="24">
        <v>30000</v>
      </c>
      <c r="F39" s="36" t="s">
        <v>35</v>
      </c>
      <c r="G39" s="26" t="s">
        <v>114</v>
      </c>
      <c r="H39" s="27" t="s">
        <v>115</v>
      </c>
      <c r="I39" s="28">
        <f t="shared" si="0"/>
        <v>70000</v>
      </c>
      <c r="J39" s="29">
        <v>42424</v>
      </c>
      <c r="K39" s="30" t="s">
        <v>116</v>
      </c>
      <c r="L39" s="32"/>
      <c r="M39" s="32"/>
      <c r="N39" s="32">
        <v>70000</v>
      </c>
      <c r="O39" s="32"/>
      <c r="P39" s="32"/>
      <c r="Q39" s="32"/>
      <c r="R39" s="42"/>
      <c r="S39" s="4">
        <f t="shared" si="2"/>
        <v>0</v>
      </c>
      <c r="T39" s="33">
        <f>I39-SUM(L39:Q39)</f>
        <v>0</v>
      </c>
    </row>
    <row r="40" spans="1:22" s="41" customFormat="1">
      <c r="A40" s="21" t="s">
        <v>117</v>
      </c>
      <c r="B40" s="22" t="s">
        <v>28</v>
      </c>
      <c r="C40" s="21">
        <v>213266</v>
      </c>
      <c r="D40" s="24">
        <v>8000000</v>
      </c>
      <c r="E40" s="24">
        <v>0</v>
      </c>
      <c r="F40" s="36" t="s">
        <v>29</v>
      </c>
      <c r="G40" s="26" t="s">
        <v>118</v>
      </c>
      <c r="H40" s="27" t="s">
        <v>119</v>
      </c>
      <c r="I40" s="28">
        <f t="shared" si="0"/>
        <v>8000000</v>
      </c>
      <c r="J40" s="29">
        <v>41635</v>
      </c>
      <c r="K40" s="30" t="s">
        <v>94</v>
      </c>
      <c r="L40" s="32"/>
      <c r="M40" s="32"/>
      <c r="N40" s="32"/>
      <c r="O40" s="32"/>
      <c r="P40" s="32"/>
      <c r="Q40" s="32">
        <v>8000000</v>
      </c>
      <c r="R40" s="40"/>
      <c r="S40" s="35">
        <f t="shared" si="2"/>
        <v>0</v>
      </c>
      <c r="T40" s="33">
        <f t="shared" si="1"/>
        <v>0</v>
      </c>
    </row>
    <row r="41" spans="1:22" s="41" customFormat="1">
      <c r="A41" s="21" t="s">
        <v>120</v>
      </c>
      <c r="B41" s="22" t="s">
        <v>28</v>
      </c>
      <c r="C41" s="21">
        <v>225704</v>
      </c>
      <c r="D41" s="24">
        <v>8000000</v>
      </c>
      <c r="E41" s="24">
        <v>0</v>
      </c>
      <c r="F41" s="36" t="s">
        <v>29</v>
      </c>
      <c r="G41" s="26" t="s">
        <v>118</v>
      </c>
      <c r="H41" s="27" t="s">
        <v>119</v>
      </c>
      <c r="I41" s="28">
        <f t="shared" si="0"/>
        <v>8000000</v>
      </c>
      <c r="J41" s="29">
        <v>42000</v>
      </c>
      <c r="K41" s="30" t="s">
        <v>94</v>
      </c>
      <c r="L41" s="32"/>
      <c r="M41" s="32"/>
      <c r="N41" s="32"/>
      <c r="O41" s="32"/>
      <c r="P41" s="32">
        <v>8000000</v>
      </c>
      <c r="Q41" s="32"/>
      <c r="R41" s="40"/>
      <c r="S41" s="35">
        <f t="shared" si="2"/>
        <v>0</v>
      </c>
      <c r="T41" s="33">
        <f t="shared" si="1"/>
        <v>0</v>
      </c>
    </row>
    <row r="42" spans="1:22" s="34" customFormat="1" ht="31.5" hidden="1">
      <c r="A42" s="21" t="s">
        <v>121</v>
      </c>
      <c r="B42" s="22" t="s">
        <v>28</v>
      </c>
      <c r="C42" s="23">
        <v>251896</v>
      </c>
      <c r="D42" s="24">
        <v>200000</v>
      </c>
      <c r="E42" s="24">
        <v>200000</v>
      </c>
      <c r="F42" s="36" t="s">
        <v>35</v>
      </c>
      <c r="G42" s="26" t="s">
        <v>122</v>
      </c>
      <c r="H42" s="25" t="s">
        <v>123</v>
      </c>
      <c r="I42" s="28">
        <f t="shared" si="0"/>
        <v>0</v>
      </c>
      <c r="J42" s="29">
        <v>42555</v>
      </c>
      <c r="K42" s="30" t="s">
        <v>124</v>
      </c>
      <c r="L42" s="31"/>
      <c r="M42" s="32"/>
      <c r="N42" s="32"/>
      <c r="O42" s="32"/>
      <c r="P42" s="32"/>
      <c r="Q42" s="32"/>
      <c r="S42" s="35"/>
      <c r="T42" s="33">
        <f t="shared" ref="T42" si="3">I42-SUM(L42:Q42)</f>
        <v>0</v>
      </c>
    </row>
    <row r="43" spans="1:22" s="41" customFormat="1" ht="31.5">
      <c r="A43" s="21" t="s">
        <v>34</v>
      </c>
      <c r="B43" s="22" t="s">
        <v>28</v>
      </c>
      <c r="C43" s="21">
        <v>251707</v>
      </c>
      <c r="D43" s="24">
        <v>15000</v>
      </c>
      <c r="E43" s="24">
        <v>0</v>
      </c>
      <c r="F43" s="36" t="s">
        <v>35</v>
      </c>
      <c r="G43" s="26" t="s">
        <v>125</v>
      </c>
      <c r="H43" s="27" t="s">
        <v>126</v>
      </c>
      <c r="I43" s="28">
        <f t="shared" si="0"/>
        <v>15000</v>
      </c>
      <c r="J43" s="29">
        <v>42541</v>
      </c>
      <c r="K43" s="30" t="s">
        <v>127</v>
      </c>
      <c r="L43" s="32"/>
      <c r="M43" s="32"/>
      <c r="N43" s="32">
        <v>15000</v>
      </c>
      <c r="O43" s="32"/>
      <c r="P43" s="32"/>
      <c r="Q43" s="32"/>
      <c r="R43" s="42"/>
      <c r="S43" s="4">
        <f t="shared" ref="S43" si="4">I43-SUM(L43:Q43)</f>
        <v>0</v>
      </c>
      <c r="T43" s="33">
        <f t="shared" si="1"/>
        <v>0</v>
      </c>
    </row>
    <row r="44" spans="1:22" s="58" customFormat="1">
      <c r="A44" s="48"/>
      <c r="B44" s="49"/>
      <c r="C44" s="50"/>
      <c r="D44" s="51"/>
      <c r="E44" s="51"/>
      <c r="F44" s="52"/>
      <c r="G44" s="52"/>
      <c r="H44" s="53"/>
      <c r="I44" s="54"/>
      <c r="J44" s="55"/>
      <c r="K44" s="53"/>
      <c r="L44" s="56"/>
      <c r="M44" s="54"/>
      <c r="N44" s="54"/>
      <c r="O44" s="56"/>
      <c r="P44" s="56"/>
      <c r="Q44" s="56"/>
      <c r="R44" s="42"/>
      <c r="S44" s="4">
        <f>I44-SUM(L44:Q44)</f>
        <v>0</v>
      </c>
      <c r="T44" s="57">
        <f t="shared" si="1"/>
        <v>0</v>
      </c>
    </row>
    <row r="45" spans="1:22" ht="16.5" thickBot="1">
      <c r="A45" s="59"/>
      <c r="B45" s="60"/>
      <c r="C45" s="61"/>
      <c r="D45" s="62">
        <f>SUBTOTAL(9,D13:D43)</f>
        <v>51806376.509999998</v>
      </c>
      <c r="E45" s="62">
        <f>SUBTOTAL(9,E13:E43)</f>
        <v>2348460.6799999997</v>
      </c>
      <c r="F45" s="63"/>
      <c r="G45" s="63"/>
      <c r="H45" s="64"/>
      <c r="I45" s="65">
        <f t="shared" ref="I45" si="5">SUBTOTAL(9,I11:I44)</f>
        <v>49480863.370000005</v>
      </c>
      <c r="J45" s="66"/>
      <c r="K45" s="67" t="s">
        <v>128</v>
      </c>
      <c r="L45" s="65">
        <f t="shared" ref="L45:P45" si="6">SUBTOTAL(9,L11:L44)</f>
        <v>4606962.32</v>
      </c>
      <c r="M45" s="65">
        <f t="shared" si="6"/>
        <v>51038.009999999995</v>
      </c>
      <c r="N45" s="65">
        <f t="shared" si="6"/>
        <v>133031.79</v>
      </c>
      <c r="O45" s="65">
        <f t="shared" si="6"/>
        <v>0</v>
      </c>
      <c r="P45" s="65">
        <f t="shared" si="6"/>
        <v>8000000</v>
      </c>
      <c r="Q45" s="65">
        <f>SUBTOTAL(9,Q11:Q44)</f>
        <v>36689831.25</v>
      </c>
      <c r="S45" s="4">
        <f>I45-SUM(L45:Q45)</f>
        <v>0</v>
      </c>
      <c r="T45" s="57">
        <f>I45-SUM(L45:Q45)</f>
        <v>0</v>
      </c>
    </row>
    <row r="46" spans="1:22" ht="16.5" thickTop="1">
      <c r="A46" s="3"/>
      <c r="B46" s="3"/>
      <c r="C46" s="3"/>
      <c r="D46" s="3"/>
      <c r="H46" s="69" t="s">
        <v>129</v>
      </c>
      <c r="I46" s="70"/>
      <c r="J46" s="71"/>
      <c r="K46" s="72"/>
      <c r="L46" s="72"/>
      <c r="M46" s="72"/>
      <c r="N46" s="72"/>
      <c r="O46" s="72"/>
      <c r="P46" s="72"/>
      <c r="Q46" s="72"/>
    </row>
    <row r="47" spans="1:22">
      <c r="A47" s="3"/>
      <c r="B47" s="3"/>
      <c r="C47" s="3"/>
      <c r="D47" s="3"/>
      <c r="E47" s="68">
        <f>D45-E45-I45</f>
        <v>-22947.540000006557</v>
      </c>
      <c r="H47" s="73"/>
      <c r="I47" s="70"/>
      <c r="J47" s="71"/>
      <c r="K47" s="72"/>
      <c r="L47" s="72"/>
      <c r="M47" s="72"/>
      <c r="N47" s="72"/>
      <c r="O47" s="72"/>
      <c r="P47" s="72"/>
      <c r="Q47" s="72"/>
    </row>
    <row r="48" spans="1:22">
      <c r="A48" s="3"/>
      <c r="B48" s="3"/>
      <c r="C48" s="3"/>
      <c r="D48" s="3"/>
      <c r="H48" s="91" t="s">
        <v>130</v>
      </c>
      <c r="I48" s="92"/>
      <c r="J48" s="92"/>
      <c r="K48" s="92"/>
      <c r="L48" s="92"/>
      <c r="M48" s="74"/>
      <c r="N48" s="74"/>
      <c r="O48" s="74"/>
      <c r="P48" s="75"/>
      <c r="Q48" s="74"/>
      <c r="R48" s="76"/>
      <c r="S48" s="77"/>
      <c r="T48" s="77"/>
      <c r="U48" s="77"/>
      <c r="V48" s="77"/>
    </row>
    <row r="49" spans="1:22">
      <c r="A49" s="3"/>
      <c r="B49" s="3"/>
      <c r="C49" s="3"/>
      <c r="D49" s="3"/>
      <c r="H49" s="78"/>
      <c r="I49" s="74"/>
      <c r="J49" s="9"/>
      <c r="K49" s="9"/>
      <c r="L49" s="9"/>
      <c r="M49" s="9"/>
      <c r="N49" s="9"/>
      <c r="O49" s="9"/>
      <c r="P49" s="79"/>
      <c r="Q49" s="9"/>
      <c r="R49" s="77"/>
      <c r="S49" s="77"/>
      <c r="T49" s="77"/>
      <c r="U49" s="77"/>
      <c r="V49" s="77"/>
    </row>
    <row r="50" spans="1:22">
      <c r="A50" s="3"/>
      <c r="B50" s="3"/>
      <c r="C50" s="3"/>
      <c r="D50" s="3"/>
      <c r="H50" s="74"/>
      <c r="I50" s="74"/>
      <c r="J50" s="9"/>
      <c r="K50" s="9"/>
      <c r="L50" s="9"/>
      <c r="M50" s="9"/>
      <c r="N50" s="9"/>
      <c r="O50" s="9"/>
      <c r="P50" s="79"/>
      <c r="Q50" s="9"/>
      <c r="R50" s="77"/>
      <c r="S50" s="77"/>
      <c r="T50" s="77"/>
      <c r="U50" s="77"/>
      <c r="V50" s="77"/>
    </row>
    <row r="51" spans="1:22">
      <c r="A51" s="3"/>
      <c r="B51" s="3"/>
      <c r="C51" s="3"/>
      <c r="D51" s="3"/>
      <c r="H51" s="74"/>
      <c r="I51" s="74"/>
      <c r="J51" s="9"/>
      <c r="K51" s="9"/>
      <c r="L51" s="9"/>
      <c r="M51" s="9"/>
      <c r="N51" s="9"/>
      <c r="O51" s="9"/>
      <c r="P51" s="79"/>
      <c r="Q51" s="9"/>
      <c r="R51" s="77"/>
      <c r="S51" s="77"/>
      <c r="T51" s="77"/>
      <c r="U51" s="77"/>
      <c r="V51" s="77"/>
    </row>
    <row r="52" spans="1:22">
      <c r="A52" s="3"/>
      <c r="B52" s="3"/>
      <c r="C52" s="3"/>
      <c r="D52" s="3"/>
      <c r="H52" s="73"/>
      <c r="I52" s="80" t="s">
        <v>1</v>
      </c>
      <c r="J52" s="81"/>
      <c r="K52" s="9"/>
      <c r="L52" s="82" t="s">
        <v>131</v>
      </c>
      <c r="M52" s="73"/>
      <c r="N52" s="83"/>
      <c r="O52" s="81"/>
      <c r="P52" s="84"/>
      <c r="Q52" s="81"/>
      <c r="S52" s="3"/>
      <c r="T52" s="77"/>
      <c r="U52" s="77"/>
      <c r="V52" s="77"/>
    </row>
    <row r="53" spans="1:22">
      <c r="A53" s="3"/>
      <c r="B53" s="3"/>
      <c r="C53" s="3"/>
      <c r="D53" s="3"/>
      <c r="H53" s="73"/>
      <c r="I53" s="80" t="s">
        <v>2</v>
      </c>
      <c r="J53" s="81"/>
      <c r="K53" s="9"/>
      <c r="L53" s="82" t="s">
        <v>3</v>
      </c>
      <c r="M53" s="73"/>
      <c r="N53" s="83"/>
      <c r="O53" s="81"/>
      <c r="P53" s="84"/>
      <c r="Q53" s="81"/>
      <c r="S53" s="3"/>
      <c r="T53" s="77"/>
      <c r="U53" s="77"/>
      <c r="V53" s="77"/>
    </row>
  </sheetData>
  <autoFilter ref="A10:Q43">
    <filterColumn colId="8">
      <filters>
        <filter val="10,476.47"/>
        <filter val="15,000.00"/>
        <filter val="15,025.00"/>
        <filter val="16,642,631.25"/>
        <filter val="19,000.00"/>
        <filter val="2,779.00"/>
        <filter val="200.00"/>
        <filter val="25,000.00"/>
        <filter val="3,000.00"/>
        <filter val="3,200.00"/>
        <filter val="3,340.00"/>
        <filter val="3,969.00"/>
        <filter val="30,000.00"/>
        <filter val="32.00"/>
        <filter val="4,000,000.00"/>
        <filter val="4,442.54"/>
        <filter val="4,599,793.32"/>
        <filter val="7,000.00"/>
        <filter val="7,469.79"/>
        <filter val="70,000.00"/>
        <filter val="8,000,000.00"/>
      </filters>
    </filterColumn>
  </autoFilter>
  <mergeCells count="15">
    <mergeCell ref="H1:Q1"/>
    <mergeCell ref="H2:Q2"/>
    <mergeCell ref="A7:A9"/>
    <mergeCell ref="B7:B9"/>
    <mergeCell ref="C7:C9"/>
    <mergeCell ref="D7:D9"/>
    <mergeCell ref="E7:E9"/>
    <mergeCell ref="H7:H9"/>
    <mergeCell ref="I7:I9"/>
    <mergeCell ref="J7:J9"/>
    <mergeCell ref="K7:K9"/>
    <mergeCell ref="L7:Q7"/>
    <mergeCell ref="L8:N8"/>
    <mergeCell ref="O8:Q8"/>
    <mergeCell ref="H48:L48"/>
  </mergeCells>
  <printOptions horizontalCentered="1"/>
  <pageMargins left="0.25" right="0.25" top="0.75" bottom="0.75" header="0.3" footer="0.3"/>
  <pageSetup paperSize="5" scale="74" fitToWidth="5" fitToHeight="5" orientation="landscape" horizontalDpi="4294967293" verticalDpi="4294967294" r:id="rId1"/>
  <headerFooter alignWithMargins="0">
    <oddHeader>&amp;L&amp;"Times New Roman,Regular"&amp;10FDF Form 12 - Unliquidated Cash Advances</oddHeader>
    <oddFooter>&amp;L&amp;"Times New Roman,Regular"&amp;10&amp;A&amp;R&amp;"Times New Roman,Regular"&amp;10Page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85" zoomScaleNormal="85" workbookViewId="0">
      <selection activeCell="G16" sqref="G16"/>
    </sheetView>
  </sheetViews>
  <sheetFormatPr defaultRowHeight="12.75" outlineLevelRow="1"/>
  <cols>
    <col min="1" max="1" width="24.140625" style="154" customWidth="1"/>
    <col min="2" max="2" width="13.7109375" style="154" customWidth="1"/>
    <col min="3" max="3" width="10.42578125" style="127" customWidth="1"/>
    <col min="4" max="4" width="33" style="127" customWidth="1"/>
    <col min="5" max="9" width="11.85546875" style="127" customWidth="1"/>
    <col min="10" max="10" width="13.28515625" style="127" customWidth="1"/>
    <col min="11" max="11" width="3.28515625" style="127" customWidth="1"/>
    <col min="12" max="12" width="15.7109375" style="127" customWidth="1"/>
    <col min="13" max="16384" width="9.140625" style="127"/>
  </cols>
  <sheetData>
    <row r="1" spans="1:12" s="103" customFormat="1" ht="15" customHeight="1">
      <c r="A1" s="101" t="s">
        <v>132</v>
      </c>
      <c r="B1" s="102"/>
    </row>
    <row r="2" spans="1:12" s="103" customFormat="1" ht="9.75" customHeight="1">
      <c r="A2" s="102"/>
      <c r="B2" s="102"/>
    </row>
    <row r="3" spans="1:12" s="103" customFormat="1" ht="15" customHeight="1">
      <c r="A3" s="104" t="s">
        <v>133</v>
      </c>
      <c r="B3" s="105"/>
      <c r="C3" s="105"/>
      <c r="D3" s="105"/>
      <c r="E3" s="105"/>
      <c r="F3" s="105"/>
      <c r="G3" s="105"/>
      <c r="H3" s="105"/>
      <c r="I3" s="105"/>
      <c r="J3" s="106"/>
      <c r="K3" s="107"/>
    </row>
    <row r="4" spans="1:12" s="103" customFormat="1" ht="15" customHeight="1">
      <c r="A4" s="108" t="s">
        <v>5</v>
      </c>
      <c r="B4" s="109"/>
      <c r="C4" s="109"/>
      <c r="D4" s="109"/>
      <c r="E4" s="109"/>
      <c r="F4" s="109"/>
      <c r="G4" s="109"/>
      <c r="H4" s="109"/>
      <c r="I4" s="109"/>
      <c r="J4" s="110"/>
      <c r="K4" s="111"/>
    </row>
    <row r="5" spans="1:12" s="103" customFormat="1" ht="15" customHeight="1">
      <c r="A5" s="112"/>
      <c r="B5" s="113"/>
      <c r="C5" s="113"/>
      <c r="D5" s="113"/>
      <c r="E5" s="113"/>
      <c r="F5" s="113"/>
      <c r="G5" s="113"/>
      <c r="H5" s="113"/>
      <c r="I5" s="113"/>
      <c r="J5" s="114"/>
      <c r="K5" s="115"/>
    </row>
    <row r="6" spans="1:12" s="103" customFormat="1" ht="15" customHeight="1">
      <c r="A6" s="112"/>
      <c r="B6" s="113"/>
      <c r="C6" s="113"/>
      <c r="D6" s="113"/>
      <c r="E6" s="113"/>
      <c r="F6" s="113"/>
      <c r="G6" s="113"/>
      <c r="H6" s="113"/>
      <c r="I6" s="113"/>
      <c r="J6" s="114"/>
      <c r="K6" s="115"/>
    </row>
    <row r="7" spans="1:12" s="103" customFormat="1" ht="17.25" customHeight="1">
      <c r="A7" s="116" t="s">
        <v>6</v>
      </c>
      <c r="B7" s="113"/>
      <c r="C7" s="113"/>
      <c r="D7" s="113"/>
      <c r="E7" s="113"/>
      <c r="F7" s="113"/>
      <c r="G7" s="113"/>
      <c r="H7" s="113"/>
      <c r="I7" s="113"/>
      <c r="J7" s="114"/>
      <c r="K7" s="115"/>
    </row>
    <row r="8" spans="1:12" s="103" customFormat="1" ht="15" customHeight="1">
      <c r="A8" s="117" t="s">
        <v>134</v>
      </c>
      <c r="B8" s="118"/>
      <c r="C8" s="119"/>
      <c r="D8" s="119"/>
      <c r="E8" s="119"/>
      <c r="F8" s="119"/>
      <c r="G8" s="119"/>
      <c r="H8" s="119"/>
      <c r="I8" s="119"/>
      <c r="J8" s="120"/>
    </row>
    <row r="9" spans="1:12">
      <c r="A9" s="121" t="s">
        <v>135</v>
      </c>
      <c r="B9" s="122" t="s">
        <v>136</v>
      </c>
      <c r="C9" s="123" t="s">
        <v>137</v>
      </c>
      <c r="D9" s="124" t="s">
        <v>138</v>
      </c>
      <c r="E9" s="125" t="s">
        <v>19</v>
      </c>
      <c r="F9" s="125"/>
      <c r="G9" s="125"/>
      <c r="H9" s="125"/>
      <c r="I9" s="125"/>
      <c r="J9" s="125"/>
      <c r="K9" s="126"/>
    </row>
    <row r="10" spans="1:12">
      <c r="A10" s="128"/>
      <c r="B10" s="129"/>
      <c r="C10" s="130"/>
      <c r="D10" s="124"/>
      <c r="E10" s="125" t="s">
        <v>20</v>
      </c>
      <c r="F10" s="125"/>
      <c r="G10" s="125"/>
      <c r="H10" s="125" t="s">
        <v>21</v>
      </c>
      <c r="I10" s="125"/>
      <c r="J10" s="125"/>
      <c r="K10" s="126"/>
    </row>
    <row r="11" spans="1:12" ht="24">
      <c r="A11" s="131" t="s">
        <v>139</v>
      </c>
      <c r="B11" s="132"/>
      <c r="C11" s="133"/>
      <c r="D11" s="124"/>
      <c r="E11" s="134" t="s">
        <v>22</v>
      </c>
      <c r="F11" s="134" t="s">
        <v>23</v>
      </c>
      <c r="G11" s="134" t="s">
        <v>24</v>
      </c>
      <c r="H11" s="134" t="s">
        <v>25</v>
      </c>
      <c r="I11" s="134" t="s">
        <v>26</v>
      </c>
      <c r="J11" s="134" t="s">
        <v>140</v>
      </c>
      <c r="K11" s="135"/>
    </row>
    <row r="12" spans="1:12" s="144" customFormat="1" ht="31.5" customHeight="1">
      <c r="A12" s="136" t="s">
        <v>141</v>
      </c>
      <c r="B12" s="137">
        <v>11450</v>
      </c>
      <c r="C12" s="138"/>
      <c r="D12" s="139"/>
      <c r="E12" s="137">
        <v>11450</v>
      </c>
      <c r="F12" s="140"/>
      <c r="G12" s="140"/>
      <c r="H12" s="140"/>
      <c r="I12" s="140"/>
      <c r="J12" s="141"/>
      <c r="K12" s="142"/>
      <c r="L12" s="143"/>
    </row>
    <row r="13" spans="1:12" s="144" customFormat="1" ht="31.5" customHeight="1" outlineLevel="1">
      <c r="A13" s="145" t="s">
        <v>142</v>
      </c>
      <c r="B13" s="146">
        <v>1000</v>
      </c>
      <c r="C13" s="147"/>
      <c r="D13" s="148"/>
      <c r="E13" s="146">
        <v>1000</v>
      </c>
      <c r="F13" s="146"/>
      <c r="G13" s="146"/>
      <c r="H13" s="146"/>
      <c r="I13" s="146"/>
      <c r="J13" s="149"/>
      <c r="K13" s="142"/>
      <c r="L13" s="143"/>
    </row>
    <row r="14" spans="1:12" ht="31.5" customHeight="1" outlineLevel="1" collapsed="1">
      <c r="A14" s="150" t="s">
        <v>0</v>
      </c>
      <c r="B14" s="151">
        <f>SUM(B12:B13)</f>
        <v>12450</v>
      </c>
      <c r="C14" s="152"/>
      <c r="D14" s="152"/>
      <c r="E14" s="151">
        <f>SUM(E12:E13)</f>
        <v>12450</v>
      </c>
      <c r="F14" s="153">
        <f t="shared" ref="F14:J14" si="0">SUM(F12:F13)</f>
        <v>0</v>
      </c>
      <c r="G14" s="153">
        <f t="shared" si="0"/>
        <v>0</v>
      </c>
      <c r="H14" s="153">
        <f t="shared" si="0"/>
        <v>0</v>
      </c>
      <c r="I14" s="153">
        <f t="shared" si="0"/>
        <v>0</v>
      </c>
      <c r="J14" s="153">
        <f t="shared" si="0"/>
        <v>0</v>
      </c>
      <c r="K14" s="154"/>
    </row>
    <row r="15" spans="1:12" s="103" customFormat="1" ht="18" customHeight="1">
      <c r="A15" s="102"/>
      <c r="B15" s="102"/>
      <c r="E15" s="102"/>
      <c r="F15" s="102"/>
      <c r="G15" s="102"/>
      <c r="H15" s="102"/>
      <c r="I15" s="102"/>
      <c r="J15" s="102"/>
      <c r="K15" s="102"/>
    </row>
    <row r="16" spans="1:12" s="103" customFormat="1" ht="18" customHeight="1">
      <c r="A16" s="102"/>
      <c r="B16" s="102"/>
      <c r="E16" s="102"/>
      <c r="F16" s="102"/>
      <c r="G16" s="102"/>
      <c r="H16" s="102"/>
      <c r="I16" s="102"/>
      <c r="J16" s="102"/>
      <c r="K16" s="102"/>
    </row>
    <row r="17" spans="1:12" s="103" customFormat="1" ht="18" customHeight="1">
      <c r="A17" s="102" t="s">
        <v>143</v>
      </c>
      <c r="B17" s="102"/>
      <c r="E17" s="102"/>
      <c r="F17" s="102"/>
      <c r="G17" s="102"/>
      <c r="H17" s="102"/>
      <c r="I17" s="102"/>
      <c r="J17" s="102"/>
      <c r="K17" s="102"/>
    </row>
    <row r="18" spans="1:12" s="103" customFormat="1" ht="18" customHeight="1">
      <c r="A18" s="102" t="s">
        <v>144</v>
      </c>
      <c r="B18" s="102"/>
    </row>
    <row r="19" spans="1:12" s="103" customFormat="1" ht="18" customHeight="1">
      <c r="A19" s="102"/>
      <c r="B19" s="102"/>
    </row>
    <row r="20" spans="1:12" s="103" customFormat="1" ht="18" customHeight="1">
      <c r="A20" s="102"/>
      <c r="B20" s="102"/>
    </row>
    <row r="21" spans="1:12" s="103" customFormat="1" ht="18" customHeight="1">
      <c r="A21" s="102"/>
      <c r="B21" s="102"/>
    </row>
    <row r="22" spans="1:12" s="103" customFormat="1" ht="18" customHeight="1">
      <c r="A22" s="155" t="s">
        <v>1</v>
      </c>
      <c r="B22" s="155"/>
      <c r="E22" s="156" t="s">
        <v>131</v>
      </c>
      <c r="F22" s="156"/>
      <c r="G22" s="156"/>
    </row>
    <row r="23" spans="1:12" s="158" customFormat="1" ht="18" customHeight="1">
      <c r="A23" s="157" t="s">
        <v>145</v>
      </c>
      <c r="B23" s="157"/>
      <c r="E23" s="159" t="s">
        <v>3</v>
      </c>
      <c r="F23" s="159"/>
      <c r="G23" s="159"/>
    </row>
    <row r="24" spans="1:12" s="103" customFormat="1" ht="18" customHeight="1">
      <c r="A24" s="102"/>
      <c r="B24" s="102"/>
    </row>
    <row r="25" spans="1:12" s="103" customFormat="1" ht="18" customHeight="1">
      <c r="A25" s="102"/>
      <c r="B25" s="102"/>
    </row>
    <row r="26" spans="1:12" s="103" customFormat="1" ht="18" customHeight="1">
      <c r="A26" s="102"/>
      <c r="B26" s="102"/>
    </row>
    <row r="27" spans="1:12" ht="18" customHeight="1"/>
    <row r="28" spans="1:12" ht="18" customHeight="1"/>
    <row r="29" spans="1:12" s="154" customFormat="1">
      <c r="A29" s="160"/>
      <c r="C29" s="127"/>
      <c r="D29" s="127"/>
      <c r="E29" s="127"/>
      <c r="F29" s="127"/>
      <c r="G29" s="127"/>
      <c r="H29" s="127"/>
      <c r="I29" s="127"/>
      <c r="J29" s="127"/>
      <c r="K29" s="127"/>
      <c r="L29" s="127"/>
    </row>
    <row r="30" spans="1:12" s="154" customFormat="1" ht="18" customHeight="1">
      <c r="C30" s="127"/>
      <c r="D30" s="127"/>
      <c r="E30" s="127"/>
      <c r="F30" s="127"/>
      <c r="G30" s="127"/>
      <c r="H30" s="127"/>
      <c r="I30" s="127"/>
      <c r="J30" s="127"/>
      <c r="K30" s="127"/>
      <c r="L30" s="127"/>
    </row>
    <row r="31" spans="1:12" s="154" customFormat="1" ht="18" customHeight="1">
      <c r="C31" s="127"/>
      <c r="D31" s="127"/>
      <c r="E31" s="127"/>
      <c r="F31" s="127"/>
      <c r="G31" s="127"/>
      <c r="H31" s="127"/>
      <c r="I31" s="127"/>
      <c r="J31" s="127"/>
      <c r="K31" s="127"/>
      <c r="L31" s="127"/>
    </row>
    <row r="32" spans="1:12" s="154" customFormat="1" ht="18" customHeight="1">
      <c r="C32" s="127"/>
      <c r="D32" s="127"/>
      <c r="E32" s="127"/>
      <c r="F32" s="127"/>
      <c r="G32" s="127"/>
      <c r="H32" s="127"/>
      <c r="I32" s="127"/>
      <c r="J32" s="127"/>
      <c r="K32" s="127"/>
      <c r="L32" s="127"/>
    </row>
    <row r="33" spans="3:12" s="154" customFormat="1" ht="18" customHeight="1">
      <c r="C33" s="127"/>
      <c r="D33" s="127"/>
      <c r="E33" s="127"/>
      <c r="F33" s="127"/>
      <c r="G33" s="127"/>
      <c r="H33" s="127"/>
      <c r="I33" s="127"/>
      <c r="J33" s="127"/>
      <c r="K33" s="127"/>
      <c r="L33" s="127"/>
    </row>
    <row r="34" spans="3:12" s="154" customFormat="1" ht="15" customHeight="1">
      <c r="C34" s="127"/>
      <c r="D34" s="127"/>
      <c r="E34" s="127"/>
      <c r="F34" s="127"/>
      <c r="G34" s="127"/>
      <c r="H34" s="127"/>
      <c r="I34" s="127"/>
      <c r="J34" s="127"/>
      <c r="K34" s="127"/>
      <c r="L34" s="127"/>
    </row>
    <row r="35" spans="3:12" s="154" customFormat="1" ht="15" customHeight="1">
      <c r="C35" s="127"/>
      <c r="D35" s="127"/>
      <c r="E35" s="127"/>
      <c r="F35" s="127"/>
      <c r="G35" s="127"/>
      <c r="H35" s="127"/>
      <c r="I35" s="127"/>
      <c r="J35" s="127"/>
      <c r="K35" s="127"/>
      <c r="L35" s="127"/>
    </row>
    <row r="36" spans="3:12" s="154" customFormat="1" ht="15" customHeight="1">
      <c r="C36" s="127"/>
      <c r="D36" s="127"/>
      <c r="E36" s="127"/>
      <c r="F36" s="127"/>
      <c r="G36" s="127"/>
      <c r="H36" s="127"/>
      <c r="I36" s="127"/>
      <c r="J36" s="127"/>
      <c r="K36" s="127"/>
      <c r="L36" s="127"/>
    </row>
    <row r="37" spans="3:12" s="154" customFormat="1" ht="15" customHeight="1">
      <c r="C37" s="127"/>
      <c r="D37" s="127"/>
      <c r="E37" s="127"/>
      <c r="F37" s="127"/>
      <c r="G37" s="127"/>
      <c r="H37" s="127"/>
      <c r="I37" s="127"/>
      <c r="J37" s="127"/>
      <c r="K37" s="127"/>
      <c r="L37" s="127"/>
    </row>
    <row r="38" spans="3:12" s="154" customFormat="1" ht="15" customHeight="1">
      <c r="C38" s="127"/>
      <c r="D38" s="127"/>
      <c r="E38" s="127"/>
      <c r="F38" s="127"/>
      <c r="G38" s="127"/>
      <c r="H38" s="127"/>
      <c r="I38" s="127"/>
      <c r="J38" s="127"/>
      <c r="K38" s="127"/>
      <c r="L38" s="127"/>
    </row>
    <row r="39" spans="3:12" s="154" customFormat="1" ht="15" customHeight="1">
      <c r="C39" s="127"/>
      <c r="D39" s="127"/>
      <c r="E39" s="127"/>
      <c r="F39" s="127"/>
      <c r="G39" s="127"/>
      <c r="H39" s="127"/>
      <c r="I39" s="127"/>
      <c r="J39" s="127"/>
      <c r="K39" s="127"/>
      <c r="L39" s="127"/>
    </row>
    <row r="40" spans="3:12" s="154" customFormat="1" ht="15" customHeight="1">
      <c r="C40" s="127"/>
      <c r="D40" s="127"/>
      <c r="E40" s="127"/>
      <c r="F40" s="127"/>
      <c r="G40" s="127"/>
      <c r="H40" s="127"/>
      <c r="I40" s="127"/>
      <c r="J40" s="127"/>
      <c r="K40" s="127"/>
      <c r="L40" s="127"/>
    </row>
    <row r="41" spans="3:12" s="154" customFormat="1" ht="15" customHeight="1">
      <c r="C41" s="127"/>
      <c r="D41" s="127"/>
      <c r="E41" s="127"/>
      <c r="F41" s="127"/>
      <c r="G41" s="127"/>
      <c r="H41" s="127"/>
      <c r="I41" s="127"/>
      <c r="J41" s="127"/>
      <c r="K41" s="127"/>
      <c r="L41" s="127"/>
    </row>
    <row r="42" spans="3:12" s="154" customFormat="1" ht="15" customHeight="1">
      <c r="C42" s="127"/>
      <c r="D42" s="127"/>
      <c r="E42" s="127"/>
      <c r="F42" s="127"/>
      <c r="G42" s="127"/>
      <c r="H42" s="127"/>
      <c r="I42" s="127"/>
      <c r="J42" s="127"/>
      <c r="K42" s="127"/>
      <c r="L42" s="127"/>
    </row>
    <row r="43" spans="3:12" s="154" customFormat="1" ht="15" customHeight="1">
      <c r="C43" s="127"/>
      <c r="D43" s="127"/>
      <c r="E43" s="127"/>
      <c r="F43" s="127"/>
      <c r="G43" s="127"/>
      <c r="H43" s="127"/>
      <c r="I43" s="127"/>
      <c r="J43" s="127"/>
      <c r="K43" s="127"/>
      <c r="L43" s="127"/>
    </row>
    <row r="44" spans="3:12" s="154" customFormat="1" ht="15" customHeight="1">
      <c r="C44" s="127"/>
      <c r="D44" s="127"/>
      <c r="E44" s="127"/>
      <c r="F44" s="127"/>
      <c r="G44" s="127"/>
      <c r="H44" s="127"/>
      <c r="I44" s="127"/>
      <c r="J44" s="127"/>
      <c r="K44" s="127"/>
      <c r="L44" s="127"/>
    </row>
    <row r="45" spans="3:12" s="154" customFormat="1" ht="15" customHeight="1">
      <c r="C45" s="127"/>
      <c r="D45" s="127"/>
      <c r="E45" s="127"/>
      <c r="F45" s="127"/>
      <c r="G45" s="127"/>
      <c r="H45" s="127"/>
      <c r="I45" s="127"/>
      <c r="J45" s="127"/>
      <c r="K45" s="127"/>
      <c r="L45" s="127"/>
    </row>
    <row r="46" spans="3:12" s="154" customFormat="1" ht="15" customHeight="1">
      <c r="C46" s="127"/>
      <c r="D46" s="127"/>
      <c r="E46" s="127"/>
      <c r="F46" s="127"/>
      <c r="G46" s="127"/>
      <c r="H46" s="127"/>
      <c r="I46" s="127"/>
      <c r="J46" s="127"/>
      <c r="K46" s="127"/>
      <c r="L46" s="127"/>
    </row>
    <row r="47" spans="3:12" s="154" customFormat="1" ht="15" customHeight="1">
      <c r="C47" s="127"/>
      <c r="D47" s="127"/>
      <c r="E47" s="127"/>
      <c r="F47" s="127"/>
      <c r="G47" s="127"/>
      <c r="H47" s="127"/>
      <c r="I47" s="127"/>
      <c r="J47" s="127"/>
      <c r="K47" s="127"/>
      <c r="L47" s="127"/>
    </row>
    <row r="48" spans="3:12" s="154" customFormat="1" ht="15" customHeight="1">
      <c r="C48" s="127"/>
      <c r="D48" s="127"/>
      <c r="E48" s="127"/>
      <c r="F48" s="127"/>
      <c r="G48" s="127"/>
      <c r="H48" s="127"/>
      <c r="I48" s="127"/>
      <c r="J48" s="127"/>
      <c r="K48" s="127"/>
      <c r="L48" s="127"/>
    </row>
    <row r="49" spans="3:12" s="154" customFormat="1" ht="15" customHeight="1">
      <c r="C49" s="127"/>
      <c r="D49" s="127"/>
      <c r="E49" s="127"/>
      <c r="F49" s="127"/>
      <c r="G49" s="127"/>
      <c r="H49" s="127"/>
      <c r="I49" s="127"/>
      <c r="J49" s="127"/>
      <c r="K49" s="127"/>
      <c r="L49" s="127"/>
    </row>
    <row r="50" spans="3:12" s="154" customFormat="1" ht="15" customHeight="1">
      <c r="C50" s="127"/>
      <c r="D50" s="127"/>
      <c r="E50" s="127"/>
      <c r="F50" s="127"/>
      <c r="G50" s="127"/>
      <c r="H50" s="127"/>
      <c r="I50" s="127"/>
      <c r="J50" s="127"/>
      <c r="K50" s="127"/>
      <c r="L50" s="127"/>
    </row>
    <row r="51" spans="3:12" s="154" customFormat="1" ht="15" customHeight="1">
      <c r="C51" s="127"/>
      <c r="D51" s="127"/>
      <c r="E51" s="127"/>
      <c r="F51" s="127"/>
      <c r="G51" s="127"/>
      <c r="H51" s="127"/>
      <c r="I51" s="127"/>
      <c r="J51" s="127"/>
      <c r="K51" s="127"/>
      <c r="L51" s="127"/>
    </row>
    <row r="52" spans="3:12" s="154" customFormat="1" ht="15" customHeight="1">
      <c r="C52" s="127"/>
      <c r="D52" s="127"/>
      <c r="E52" s="127"/>
      <c r="F52" s="127"/>
      <c r="G52" s="127"/>
      <c r="H52" s="127"/>
      <c r="I52" s="127"/>
      <c r="J52" s="127"/>
      <c r="K52" s="127"/>
      <c r="L52" s="127"/>
    </row>
    <row r="53" spans="3:12" s="154" customFormat="1" ht="15" customHeight="1">
      <c r="C53" s="127"/>
      <c r="D53" s="127"/>
      <c r="E53" s="127"/>
      <c r="F53" s="127"/>
      <c r="G53" s="127"/>
      <c r="H53" s="127"/>
      <c r="I53" s="127"/>
      <c r="J53" s="127"/>
      <c r="K53" s="127"/>
      <c r="L53" s="127"/>
    </row>
    <row r="54" spans="3:12" s="154" customFormat="1" ht="15" customHeight="1">
      <c r="C54" s="127"/>
      <c r="D54" s="127"/>
      <c r="E54" s="127"/>
      <c r="F54" s="127"/>
      <c r="G54" s="127"/>
      <c r="H54" s="127"/>
      <c r="I54" s="127"/>
      <c r="J54" s="127"/>
      <c r="K54" s="127"/>
      <c r="L54" s="127"/>
    </row>
    <row r="55" spans="3:12" s="154" customFormat="1" ht="15" customHeight="1">
      <c r="C55" s="127"/>
      <c r="D55" s="127"/>
      <c r="E55" s="127"/>
      <c r="F55" s="127"/>
      <c r="G55" s="127"/>
      <c r="H55" s="127"/>
      <c r="I55" s="127"/>
      <c r="J55" s="127"/>
      <c r="K55" s="127"/>
      <c r="L55" s="127"/>
    </row>
    <row r="56" spans="3:12" s="154" customFormat="1" ht="15" customHeight="1">
      <c r="C56" s="127"/>
      <c r="D56" s="127"/>
      <c r="E56" s="127"/>
      <c r="F56" s="127"/>
      <c r="G56" s="127"/>
      <c r="H56" s="127"/>
      <c r="I56" s="127"/>
      <c r="J56" s="127"/>
      <c r="K56" s="127"/>
      <c r="L56" s="127"/>
    </row>
    <row r="57" spans="3:12" s="154" customFormat="1" ht="15" customHeight="1">
      <c r="C57" s="127"/>
      <c r="D57" s="127"/>
      <c r="E57" s="127"/>
      <c r="F57" s="127"/>
      <c r="G57" s="127"/>
      <c r="H57" s="127"/>
      <c r="I57" s="127"/>
      <c r="J57" s="127"/>
      <c r="K57" s="127"/>
      <c r="L57" s="127"/>
    </row>
    <row r="58" spans="3:12" s="154" customFormat="1" ht="15" customHeight="1">
      <c r="C58" s="127"/>
      <c r="D58" s="127"/>
      <c r="E58" s="127"/>
      <c r="F58" s="127"/>
      <c r="G58" s="127"/>
      <c r="H58" s="127"/>
      <c r="I58" s="127"/>
      <c r="J58" s="127"/>
      <c r="K58" s="127"/>
      <c r="L58" s="127"/>
    </row>
    <row r="59" spans="3:12" s="154" customFormat="1" ht="15" customHeight="1">
      <c r="C59" s="127"/>
      <c r="D59" s="127"/>
      <c r="E59" s="127"/>
      <c r="F59" s="127"/>
      <c r="G59" s="127"/>
      <c r="H59" s="127"/>
      <c r="I59" s="127"/>
      <c r="J59" s="127"/>
      <c r="K59" s="127"/>
      <c r="L59" s="127"/>
    </row>
    <row r="60" spans="3:12" s="154" customFormat="1" ht="15" customHeight="1">
      <c r="C60" s="127"/>
      <c r="D60" s="127"/>
      <c r="E60" s="127"/>
      <c r="F60" s="127"/>
      <c r="G60" s="127"/>
      <c r="H60" s="127"/>
      <c r="I60" s="127"/>
      <c r="J60" s="127"/>
      <c r="K60" s="127"/>
      <c r="L60" s="127"/>
    </row>
    <row r="61" spans="3:12" s="154" customFormat="1" ht="15" customHeight="1">
      <c r="C61" s="127"/>
      <c r="D61" s="127"/>
      <c r="E61" s="127"/>
      <c r="F61" s="127"/>
      <c r="G61" s="127"/>
      <c r="H61" s="127"/>
      <c r="I61" s="127"/>
      <c r="J61" s="127"/>
      <c r="K61" s="127"/>
      <c r="L61" s="127"/>
    </row>
    <row r="62" spans="3:12" s="154" customFormat="1" ht="15" customHeight="1">
      <c r="C62" s="127"/>
      <c r="D62" s="127"/>
      <c r="E62" s="127"/>
      <c r="F62" s="127"/>
      <c r="G62" s="127"/>
      <c r="H62" s="127"/>
      <c r="I62" s="127"/>
      <c r="J62" s="127"/>
      <c r="K62" s="127"/>
      <c r="L62" s="127"/>
    </row>
    <row r="63" spans="3:12" s="154" customFormat="1" ht="15" customHeight="1">
      <c r="C63" s="127"/>
      <c r="D63" s="127"/>
      <c r="E63" s="127"/>
      <c r="F63" s="127"/>
      <c r="G63" s="127"/>
      <c r="H63" s="127"/>
      <c r="I63" s="127"/>
      <c r="J63" s="127"/>
      <c r="K63" s="127"/>
      <c r="L63" s="127"/>
    </row>
    <row r="64" spans="3:12" s="154" customFormat="1" ht="15" customHeight="1">
      <c r="C64" s="127"/>
      <c r="D64" s="127"/>
      <c r="E64" s="127"/>
      <c r="F64" s="127"/>
      <c r="G64" s="127"/>
      <c r="H64" s="127"/>
      <c r="I64" s="127"/>
      <c r="J64" s="127"/>
      <c r="K64" s="127"/>
      <c r="L64" s="127"/>
    </row>
  </sheetData>
  <sheetProtection sheet="1" objects="1" scenarios="1"/>
  <mergeCells count="13">
    <mergeCell ref="A22:B22"/>
    <mergeCell ref="E22:G22"/>
    <mergeCell ref="A23:B23"/>
    <mergeCell ref="E23:G23"/>
    <mergeCell ref="A3:J3"/>
    <mergeCell ref="A4:J4"/>
    <mergeCell ref="A9:A10"/>
    <mergeCell ref="B9:B11"/>
    <mergeCell ref="C9:C11"/>
    <mergeCell ref="D9:D11"/>
    <mergeCell ref="E9:J9"/>
    <mergeCell ref="E10:G10"/>
    <mergeCell ref="H10:J10"/>
  </mergeCells>
  <printOptions horizontalCentered="1" gridLines="1"/>
  <pageMargins left="0.5" right="0.25" top="1.5" bottom="0.5" header="0.3" footer="0.25"/>
  <pageSetup scale="80" orientation="landscape" horizontalDpi="0" verticalDpi="0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4Q 2016 GF UCA</vt:lpstr>
      <vt:lpstr>4Q 2016 SEF Unliquidated CA</vt:lpstr>
      <vt:lpstr>'4Q 2016 GF UCA'!Print_Area</vt:lpstr>
      <vt:lpstr>'4Q 2016 SEF Unliquidated CA'!Print_Area</vt:lpstr>
      <vt:lpstr>'4Q 2016 GF UCA'!Print_Titles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USER80</dc:creator>
  <cp:lastModifiedBy>planning1</cp:lastModifiedBy>
  <dcterms:created xsi:type="dcterms:W3CDTF">2017-01-01T13:31:15Z</dcterms:created>
  <dcterms:modified xsi:type="dcterms:W3CDTF">2017-03-28T23:59:48Z</dcterms:modified>
</cp:coreProperties>
</file>